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31" yWindow="120" windowWidth="30660" windowHeight="7365" activeTab="0"/>
  </bookViews>
  <sheets>
    <sheet name="Hedden - Budget" sheetId="1" r:id="rId1"/>
    <sheet name="CGA Budget Builder" sheetId="2" r:id="rId2"/>
  </sheets>
  <definedNames>
    <definedName name="_xlnm.Print_Area" localSheetId="0">'Hedden - Budget'!$A$1:$AN$71</definedName>
  </definedNames>
  <calcPr fullCalcOnLoad="1"/>
</workbook>
</file>

<file path=xl/sharedStrings.xml><?xml version="1.0" encoding="utf-8"?>
<sst xmlns="http://schemas.openxmlformats.org/spreadsheetml/2006/main" count="268" uniqueCount="126">
  <si>
    <t>Total</t>
  </si>
  <si>
    <t>Salary rate</t>
  </si>
  <si>
    <t>Title</t>
  </si>
  <si>
    <t>Travel</t>
  </si>
  <si>
    <t>Personnel</t>
  </si>
  <si>
    <t>Operating Costs</t>
  </si>
  <si>
    <t>Fringe</t>
  </si>
  <si>
    <t>Salary</t>
  </si>
  <si>
    <t>Fng %</t>
  </si>
  <si>
    <t xml:space="preserve">Subtotal Direct Costs </t>
  </si>
  <si>
    <t>Modular Amounts:  Total Direct Costs</t>
  </si>
  <si>
    <t>Less:  Equipment</t>
  </si>
  <si>
    <t>Less:  Grad Asst Tuition &amp; Fees</t>
  </si>
  <si>
    <t>Total Project Costs</t>
  </si>
  <si>
    <t xml:space="preserve">Equipment </t>
  </si>
  <si>
    <t>AY</t>
  </si>
  <si>
    <t>SU</t>
  </si>
  <si>
    <t>AN</t>
  </si>
  <si>
    <t>IDC</t>
  </si>
  <si>
    <t xml:space="preserve">           MTDC - Total Direct Cost Base</t>
  </si>
  <si>
    <t>A</t>
  </si>
  <si>
    <t>D</t>
  </si>
  <si>
    <t>Domestic</t>
  </si>
  <si>
    <t>Foreign</t>
  </si>
  <si>
    <t>E</t>
  </si>
  <si>
    <t>F</t>
  </si>
  <si>
    <t>Participant Support Costs</t>
  </si>
  <si>
    <t>F1  Stipend</t>
  </si>
  <si>
    <t>F2  Travel</t>
  </si>
  <si>
    <t>F3  Subsistence</t>
  </si>
  <si>
    <t>F4  Other</t>
  </si>
  <si>
    <t>D - TOTAL EQUIP</t>
  </si>
  <si>
    <t>E - TOTAL TRAVEL</t>
  </si>
  <si>
    <t>Prsn Mths</t>
  </si>
  <si>
    <t>G</t>
  </si>
  <si>
    <t>Graduate Students</t>
  </si>
  <si>
    <t># mo</t>
  </si>
  <si>
    <t># Stud</t>
  </si>
  <si>
    <t>Level</t>
  </si>
  <si>
    <t>Monthly Stipend</t>
  </si>
  <si>
    <t>Hlth/yr</t>
  </si>
  <si>
    <t>Undergrad Labor</t>
  </si>
  <si>
    <t>Hrly rate</t>
  </si>
  <si>
    <t>F1  Scholarships</t>
  </si>
  <si>
    <t># stud</t>
  </si>
  <si>
    <t>Other Direct Costs</t>
  </si>
  <si>
    <t>G1  Materials &amp; Supplies</t>
  </si>
  <si>
    <t>G2  Publication/Documentation/Dissemination</t>
  </si>
  <si>
    <t>G3  Consultant Services</t>
  </si>
  <si>
    <t>G4  Computer Services</t>
  </si>
  <si>
    <t>G5  Subaward</t>
  </si>
  <si>
    <t>G6  Other</t>
  </si>
  <si>
    <t>G - Total Other Direct Costs</t>
  </si>
  <si>
    <t>F - Total Participant Support Costs</t>
  </si>
  <si>
    <t>H</t>
  </si>
  <si>
    <t>I</t>
  </si>
  <si>
    <t>J</t>
  </si>
  <si>
    <t>Less:  Participant Support Costs</t>
  </si>
  <si>
    <t xml:space="preserve">Solicitation:    </t>
  </si>
  <si>
    <t xml:space="preserve">Project Title:    </t>
  </si>
  <si>
    <t xml:space="preserve">PI:    </t>
  </si>
  <si>
    <t xml:space="preserve">Project Dates:    </t>
  </si>
  <si>
    <t xml:space="preserve">Proposal Due Date:    </t>
  </si>
  <si>
    <t>TOTAL SALARY &amp; FRINGE</t>
  </si>
  <si>
    <t># GAs</t>
  </si>
  <si>
    <t>Other Faculty:</t>
  </si>
  <si>
    <t>N/A</t>
  </si>
  <si>
    <t xml:space="preserve">  </t>
  </si>
  <si>
    <t># Hrs</t>
  </si>
  <si>
    <t>Total    YR 1</t>
  </si>
  <si>
    <t>Total      YR 2</t>
  </si>
  <si>
    <t>Total      YR 3</t>
  </si>
  <si>
    <t>Total       YR 4</t>
  </si>
  <si>
    <t>Total      YR 5</t>
  </si>
  <si>
    <t xml:space="preserve">     Supplies</t>
  </si>
  <si>
    <t>TOTAL</t>
  </si>
  <si>
    <t xml:space="preserve">         IDC</t>
  </si>
  <si>
    <t xml:space="preserve">F1 - Stipend/Scholarship </t>
  </si>
  <si>
    <t>Rate/st</t>
  </si>
  <si>
    <t xml:space="preserve">AY                  </t>
  </si>
  <si>
    <t xml:space="preserve">Summer             </t>
  </si>
  <si>
    <t>Less:  Subcontract over 25,000</t>
  </si>
  <si>
    <t>FA</t>
  </si>
  <si>
    <t>SP</t>
  </si>
  <si>
    <t>10-11</t>
  </si>
  <si>
    <t>Tuition &amp; Fees</t>
  </si>
  <si>
    <t>PI</t>
  </si>
  <si>
    <t>Action</t>
  </si>
  <si>
    <t>Name</t>
  </si>
  <si>
    <t>Department</t>
  </si>
  <si>
    <t>Current Salary</t>
  </si>
  <si>
    <t>PostDoc</t>
  </si>
  <si>
    <t>Effort % on Project</t>
  </si>
  <si>
    <t>Person Months</t>
  </si>
  <si>
    <t>Salary % Incr</t>
  </si>
  <si>
    <t>Project Year 1(2012)</t>
  </si>
  <si>
    <t>Project Year 2(2013)</t>
  </si>
  <si>
    <t>Project Year 3(2014)</t>
  </si>
  <si>
    <t>Project Year 4(2015)</t>
  </si>
  <si>
    <t>Project Year 5(2016)</t>
  </si>
  <si>
    <t>Project Year 6(2017)</t>
  </si>
  <si>
    <t>(Appt Length)</t>
  </si>
  <si>
    <t>(CUC)</t>
  </si>
  <si>
    <t>Only one input needed below</t>
  </si>
  <si>
    <t>Requested Salary</t>
  </si>
  <si>
    <t>Requested Salary / Project Salary</t>
  </si>
  <si>
    <t>Fringe Amount</t>
  </si>
  <si>
    <t>Fringe Rate</t>
  </si>
  <si>
    <t>Hedden,Matthew Edward  </t>
  </si>
  <si>
    <t>Assistant Professo (9 Month)  </t>
  </si>
  <si>
    <t>MATHEMATICS 32574  </t>
  </si>
  <si>
    <t>0.9 </t>
  </si>
  <si>
    <t>Hedden,Matthew Edward (Summer)  </t>
  </si>
  <si>
    <t>Assistant Professo (Summer School)  </t>
  </si>
  <si>
    <t>0.2 </t>
  </si>
  <si>
    <t>TBA  </t>
  </si>
  <si>
    <t>1.2 </t>
  </si>
  <si>
    <t>(12 Month)  </t>
  </si>
  <si>
    <t>Total Person Months</t>
  </si>
  <si>
    <t>Percent</t>
  </si>
  <si>
    <t>Taken from CGA Budget Builder - 7/13/11</t>
  </si>
  <si>
    <r>
      <rPr>
        <sz val="10"/>
        <rFont val="Arial"/>
        <family val="2"/>
      </rPr>
      <t xml:space="preserve">Year 1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 </t>
    </r>
  </si>
  <si>
    <t>Year 2 -</t>
  </si>
  <si>
    <t xml:space="preserve">Year 3 - </t>
  </si>
  <si>
    <t>Year 4 -</t>
  </si>
  <si>
    <t xml:space="preserve">Year 5 -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</si>
</sst>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$&quot;#,##0"/>
    <numFmt numFmtId="169" formatCode="0_);\(0\)"/>
    <numFmt numFmtId="170" formatCode="0_);[Red]\(0\)"/>
    <numFmt numFmtId="171" formatCode="_(* #,##0.00000_);_(* \(#,##0.00000\);_(* &quot;-&quot;?????_);_(@_)"/>
    <numFmt numFmtId="172" formatCode="_(* #,##0.000000_);_(* \(#,##0.000000\);_(* &quot;-&quot;??????_);_(@_)"/>
    <numFmt numFmtId="173" formatCode="0.0"/>
    <numFmt numFmtId="174" formatCode="[$-409]dddd\,\ mmmm\ dd\,\ yyyy"/>
    <numFmt numFmtId="175" formatCode="_(&quot;$&quot;* #,##0_);_(&quot;$&quot;* \(#,##0\);_(&quot;$&quot;* &quot;-&quot;??_);_(@_)"/>
    <numFmt numFmtId="176" formatCode="&quot;$&quot;#,##0.0_);[Red]\(&quot;$&quot;#,##0.0\)"/>
    <numFmt numFmtId="177" formatCode="_(* #,##0.000_);_(* \(#,##0.000\);_(* &quot;-&quot;???_);_(@_)"/>
    <numFmt numFmtId="178" formatCode="[$-409]mmmm\ d\,\ yyyy;@"/>
    <numFmt numFmtId="179" formatCode="&quot;$&quot;#,##0.0_);\(&quot;$&quot;#,##0.0\)"/>
    <numFmt numFmtId="180" formatCode="&quot;$&quot;#,##0.0"/>
    <numFmt numFmtId="181" formatCode="&quot;$&quot;#,##0.00"/>
    <numFmt numFmtId="182" formatCode="[$-409]h:mm:ss\ AM/PM"/>
    <numFmt numFmtId="183" formatCode="0.000"/>
    <numFmt numFmtId="184" formatCode="&quot;$&quot;#,##0.000_);\(&quot;$&quot;#,##0.000\)"/>
    <numFmt numFmtId="185" formatCode="&quot;$&quot;#,##0.000"/>
  </numFmts>
  <fonts count="78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i/>
      <sz val="9"/>
      <color indexed="48"/>
      <name val="Arial"/>
      <family val="2"/>
    </font>
    <font>
      <b/>
      <sz val="9"/>
      <color indexed="4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u val="singleAccounting"/>
      <sz val="8"/>
      <name val="Arial"/>
      <family val="2"/>
    </font>
    <font>
      <b/>
      <u val="singleAccounting"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Accounting"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u val="singleAccounting"/>
      <sz val="9"/>
      <color indexed="62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u val="singleAccounting"/>
      <sz val="9"/>
      <color indexed="62"/>
      <name val="Arial"/>
      <family val="2"/>
    </font>
    <font>
      <u val="singleAccounting"/>
      <sz val="8"/>
      <color indexed="62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  <font>
      <sz val="9"/>
      <color rgb="FF3366FF"/>
      <name val="Arial"/>
      <family val="2"/>
    </font>
    <font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u val="singleAccounting"/>
      <sz val="9"/>
      <color theme="4" tint="-0.24997000396251678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b/>
      <u val="singleAccounting"/>
      <sz val="9"/>
      <color theme="4" tint="-0.24997000396251678"/>
      <name val="Arial"/>
      <family val="2"/>
    </font>
    <font>
      <u val="singleAccounting"/>
      <sz val="8"/>
      <color theme="4" tint="-0.24997000396251678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0" tint="-0.149990007281303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49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3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165" fontId="6" fillId="0" borderId="0" xfId="42" applyNumberFormat="1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42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2" fillId="0" borderId="0" xfId="0" applyFont="1" applyAlignment="1">
      <alignment/>
    </xf>
    <xf numFmtId="10" fontId="4" fillId="0" borderId="13" xfId="59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3" xfId="42" applyNumberFormat="1" applyFont="1" applyBorder="1" applyAlignment="1">
      <alignment/>
    </xf>
    <xf numFmtId="165" fontId="1" fillId="16" borderId="14" xfId="42" applyNumberFormat="1" applyFont="1" applyFill="1" applyBorder="1" applyAlignment="1">
      <alignment/>
    </xf>
    <xf numFmtId="165" fontId="1" fillId="8" borderId="13" xfId="42" applyNumberFormat="1" applyFont="1" applyFill="1" applyBorder="1" applyAlignment="1">
      <alignment/>
    </xf>
    <xf numFmtId="165" fontId="1" fillId="8" borderId="15" xfId="42" applyNumberFormat="1" applyFont="1" applyFill="1" applyBorder="1" applyAlignment="1">
      <alignment/>
    </xf>
    <xf numFmtId="165" fontId="3" fillId="8" borderId="16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165" fontId="1" fillId="33" borderId="14" xfId="42" applyNumberFormat="1" applyFont="1" applyFill="1" applyBorder="1" applyAlignment="1">
      <alignment/>
    </xf>
    <xf numFmtId="165" fontId="1" fillId="34" borderId="13" xfId="42" applyNumberFormat="1" applyFont="1" applyFill="1" applyBorder="1" applyAlignment="1">
      <alignment/>
    </xf>
    <xf numFmtId="165" fontId="1" fillId="34" borderId="15" xfId="42" applyNumberFormat="1" applyFont="1" applyFill="1" applyBorder="1" applyAlignment="1">
      <alignment/>
    </xf>
    <xf numFmtId="165" fontId="3" fillId="34" borderId="16" xfId="42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65" fontId="2" fillId="33" borderId="17" xfId="42" applyNumberFormat="1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/>
    </xf>
    <xf numFmtId="165" fontId="1" fillId="33" borderId="20" xfId="42" applyNumberFormat="1" applyFont="1" applyFill="1" applyBorder="1" applyAlignment="1">
      <alignment/>
    </xf>
    <xf numFmtId="165" fontId="1" fillId="33" borderId="21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5" fontId="1" fillId="16" borderId="21" xfId="42" applyNumberFormat="1" applyFont="1" applyFill="1" applyBorder="1" applyAlignment="1">
      <alignment/>
    </xf>
    <xf numFmtId="0" fontId="2" fillId="16" borderId="2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165" fontId="1" fillId="0" borderId="16" xfId="42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5" fontId="1" fillId="8" borderId="16" xfId="42" applyNumberFormat="1" applyFont="1" applyFill="1" applyBorder="1" applyAlignment="1">
      <alignment/>
    </xf>
    <xf numFmtId="165" fontId="1" fillId="33" borderId="24" xfId="42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5" fontId="3" fillId="0" borderId="25" xfId="42" applyNumberFormat="1" applyFont="1" applyFill="1" applyBorder="1" applyAlignment="1">
      <alignment/>
    </xf>
    <xf numFmtId="165" fontId="3" fillId="0" borderId="26" xfId="42" applyNumberFormat="1" applyFont="1" applyFill="1" applyBorder="1" applyAlignment="1">
      <alignment/>
    </xf>
    <xf numFmtId="165" fontId="1" fillId="0" borderId="27" xfId="42" applyNumberFormat="1" applyFont="1" applyFill="1" applyBorder="1" applyAlignment="1">
      <alignment/>
    </xf>
    <xf numFmtId="165" fontId="1" fillId="0" borderId="27" xfId="42" applyNumberFormat="1" applyFont="1" applyBorder="1" applyAlignment="1">
      <alignment/>
    </xf>
    <xf numFmtId="165" fontId="5" fillId="0" borderId="0" xfId="42" applyNumberFormat="1" applyFont="1" applyBorder="1" applyAlignment="1">
      <alignment horizontal="center"/>
    </xf>
    <xf numFmtId="165" fontId="4" fillId="0" borderId="27" xfId="42" applyNumberFormat="1" applyFont="1" applyBorder="1" applyAlignment="1">
      <alignment/>
    </xf>
    <xf numFmtId="165" fontId="3" fillId="0" borderId="27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2" fillId="33" borderId="28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1" fillId="0" borderId="27" xfId="42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4" fillId="35" borderId="17" xfId="42" applyNumberFormat="1" applyFont="1" applyFill="1" applyBorder="1" applyAlignment="1">
      <alignment/>
    </xf>
    <xf numFmtId="165" fontId="1" fillId="35" borderId="17" xfId="42" applyNumberFormat="1" applyFont="1" applyFill="1" applyBorder="1" applyAlignment="1">
      <alignment/>
    </xf>
    <xf numFmtId="165" fontId="3" fillId="33" borderId="17" xfId="42" applyNumberFormat="1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165" fontId="1" fillId="33" borderId="29" xfId="42" applyNumberFormat="1" applyFont="1" applyFill="1" applyBorder="1" applyAlignment="1">
      <alignment/>
    </xf>
    <xf numFmtId="165" fontId="1" fillId="35" borderId="30" xfId="42" applyNumberFormat="1" applyFont="1" applyFill="1" applyBorder="1" applyAlignment="1">
      <alignment/>
    </xf>
    <xf numFmtId="166" fontId="1" fillId="35" borderId="11" xfId="59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165" fontId="3" fillId="35" borderId="15" xfId="42" applyNumberFormat="1" applyFont="1" applyFill="1" applyBorder="1" applyAlignment="1">
      <alignment/>
    </xf>
    <xf numFmtId="165" fontId="3" fillId="35" borderId="30" xfId="42" applyNumberFormat="1" applyFont="1" applyFill="1" applyBorder="1" applyAlignment="1">
      <alignment/>
    </xf>
    <xf numFmtId="165" fontId="3" fillId="35" borderId="32" xfId="42" applyNumberFormat="1" applyFont="1" applyFill="1" applyBorder="1" applyAlignment="1">
      <alignment/>
    </xf>
    <xf numFmtId="165" fontId="66" fillId="0" borderId="0" xfId="0" applyNumberFormat="1" applyFont="1" applyAlignment="1">
      <alignment/>
    </xf>
    <xf numFmtId="0" fontId="1" fillId="33" borderId="33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center"/>
    </xf>
    <xf numFmtId="165" fontId="1" fillId="35" borderId="35" xfId="42" applyNumberFormat="1" applyFont="1" applyFill="1" applyBorder="1" applyAlignment="1">
      <alignment/>
    </xf>
    <xf numFmtId="165" fontId="1" fillId="0" borderId="25" xfId="42" applyNumberFormat="1" applyFont="1" applyFill="1" applyBorder="1" applyAlignment="1">
      <alignment/>
    </xf>
    <xf numFmtId="165" fontId="1" fillId="0" borderId="11" xfId="42" applyNumberFormat="1" applyFont="1" applyFill="1" applyBorder="1" applyAlignment="1">
      <alignment/>
    </xf>
    <xf numFmtId="9" fontId="4" fillId="0" borderId="16" xfId="59" applyNumberFormat="1" applyFont="1" applyBorder="1" applyAlignment="1">
      <alignment horizontal="center"/>
    </xf>
    <xf numFmtId="165" fontId="1" fillId="0" borderId="17" xfId="42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165" fontId="1" fillId="0" borderId="38" xfId="42" applyNumberFormat="1" applyFont="1" applyBorder="1" applyAlignment="1">
      <alignment/>
    </xf>
    <xf numFmtId="165" fontId="1" fillId="8" borderId="37" xfId="42" applyNumberFormat="1" applyFont="1" applyFill="1" applyBorder="1" applyAlignment="1">
      <alignment/>
    </xf>
    <xf numFmtId="165" fontId="1" fillId="34" borderId="37" xfId="42" applyNumberFormat="1" applyFont="1" applyFill="1" applyBorder="1" applyAlignment="1">
      <alignment/>
    </xf>
    <xf numFmtId="10" fontId="4" fillId="0" borderId="37" xfId="59" applyNumberFormat="1" applyFont="1" applyBorder="1" applyAlignment="1">
      <alignment horizontal="center"/>
    </xf>
    <xf numFmtId="165" fontId="3" fillId="0" borderId="0" xfId="42" applyNumberFormat="1" applyFont="1" applyFill="1" applyBorder="1" applyAlignment="1">
      <alignment/>
    </xf>
    <xf numFmtId="165" fontId="6" fillId="0" borderId="0" xfId="42" applyNumberFormat="1" applyFont="1" applyBorder="1" applyAlignment="1">
      <alignment/>
    </xf>
    <xf numFmtId="165" fontId="3" fillId="0" borderId="11" xfId="42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165" fontId="3" fillId="35" borderId="17" xfId="42" applyNumberFormat="1" applyFont="1" applyFill="1" applyBorder="1" applyAlignment="1">
      <alignment/>
    </xf>
    <xf numFmtId="165" fontId="3" fillId="35" borderId="28" xfId="42" applyNumberFormat="1" applyFont="1" applyFill="1" applyBorder="1" applyAlignment="1">
      <alignment/>
    </xf>
    <xf numFmtId="165" fontId="3" fillId="35" borderId="14" xfId="42" applyNumberFormat="1" applyFont="1" applyFill="1" applyBorder="1" applyAlignment="1">
      <alignment/>
    </xf>
    <xf numFmtId="165" fontId="3" fillId="33" borderId="35" xfId="42" applyNumberFormat="1" applyFon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165" fontId="3" fillId="0" borderId="17" xfId="42" applyNumberFormat="1" applyFont="1" applyFill="1" applyBorder="1" applyAlignment="1">
      <alignment/>
    </xf>
    <xf numFmtId="165" fontId="3" fillId="35" borderId="21" xfId="42" applyNumberFormat="1" applyFont="1" applyFill="1" applyBorder="1" applyAlignment="1">
      <alignment/>
    </xf>
    <xf numFmtId="165" fontId="1" fillId="0" borderId="35" xfId="42" applyNumberFormat="1" applyFont="1" applyFill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165" fontId="15" fillId="0" borderId="25" xfId="42" applyNumberFormat="1" applyFont="1" applyFill="1" applyBorder="1" applyAlignment="1">
      <alignment/>
    </xf>
    <xf numFmtId="165" fontId="5" fillId="0" borderId="14" xfId="42" applyNumberFormat="1" applyFont="1" applyBorder="1" applyAlignment="1">
      <alignment horizontal="center"/>
    </xf>
    <xf numFmtId="165" fontId="1" fillId="33" borderId="14" xfId="42" applyNumberFormat="1" applyFont="1" applyFill="1" applyBorder="1" applyAlignment="1">
      <alignment vertical="center"/>
    </xf>
    <xf numFmtId="165" fontId="3" fillId="16" borderId="14" xfId="42" applyNumberFormat="1" applyFont="1" applyFill="1" applyBorder="1" applyAlignment="1">
      <alignment/>
    </xf>
    <xf numFmtId="165" fontId="3" fillId="16" borderId="21" xfId="42" applyNumberFormat="1" applyFont="1" applyFill="1" applyBorder="1" applyAlignment="1">
      <alignment/>
    </xf>
    <xf numFmtId="165" fontId="3" fillId="16" borderId="39" xfId="42" applyNumberFormat="1" applyFont="1" applyFill="1" applyBorder="1" applyAlignment="1">
      <alignment horizontal="right"/>
    </xf>
    <xf numFmtId="165" fontId="3" fillId="16" borderId="29" xfId="42" applyNumberFormat="1" applyFont="1" applyFill="1" applyBorder="1" applyAlignment="1">
      <alignment/>
    </xf>
    <xf numFmtId="0" fontId="1" fillId="36" borderId="0" xfId="0" applyFont="1" applyFill="1" applyAlignment="1">
      <alignment/>
    </xf>
    <xf numFmtId="165" fontId="1" fillId="37" borderId="32" xfId="42" applyNumberFormat="1" applyFont="1" applyFill="1" applyBorder="1" applyAlignment="1">
      <alignment vertical="center"/>
    </xf>
    <xf numFmtId="165" fontId="1" fillId="37" borderId="20" xfId="42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0" fontId="1" fillId="0" borderId="37" xfId="0" applyFont="1" applyBorder="1" applyAlignment="1">
      <alignment horizontal="left"/>
    </xf>
    <xf numFmtId="165" fontId="1" fillId="0" borderId="37" xfId="42" applyNumberFormat="1" applyFont="1" applyBorder="1" applyAlignment="1">
      <alignment/>
    </xf>
    <xf numFmtId="14" fontId="11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3" fillId="16" borderId="4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5" fontId="1" fillId="0" borderId="14" xfId="42" applyNumberFormat="1" applyFont="1" applyBorder="1" applyAlignment="1">
      <alignment horizontal="center" vertical="center" wrapText="1"/>
    </xf>
    <xf numFmtId="165" fontId="1" fillId="0" borderId="17" xfId="42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14" xfId="42" applyNumberFormat="1" applyFont="1" applyBorder="1" applyAlignment="1">
      <alignment vertical="center"/>
    </xf>
    <xf numFmtId="10" fontId="3" fillId="0" borderId="14" xfId="59" applyNumberFormat="1" applyFont="1" applyBorder="1" applyAlignment="1">
      <alignment horizontal="center" vertical="center"/>
    </xf>
    <xf numFmtId="165" fontId="1" fillId="0" borderId="17" xfId="42" applyNumberFormat="1" applyFont="1" applyBorder="1" applyAlignment="1">
      <alignment vertical="center"/>
    </xf>
    <xf numFmtId="165" fontId="1" fillId="8" borderId="14" xfId="42" applyNumberFormat="1" applyFont="1" applyFill="1" applyBorder="1" applyAlignment="1">
      <alignment vertical="center"/>
    </xf>
    <xf numFmtId="165" fontId="1" fillId="34" borderId="14" xfId="42" applyNumberFormat="1" applyFont="1" applyFill="1" applyBorder="1" applyAlignment="1">
      <alignment vertical="center"/>
    </xf>
    <xf numFmtId="165" fontId="1" fillId="37" borderId="21" xfId="42" applyNumberFormat="1" applyFont="1" applyFill="1" applyBorder="1" applyAlignment="1">
      <alignment vertical="center"/>
    </xf>
    <xf numFmtId="165" fontId="1" fillId="34" borderId="16" xfId="42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5" fontId="1" fillId="0" borderId="25" xfId="42" applyNumberFormat="1" applyFont="1" applyBorder="1" applyAlignment="1">
      <alignment horizontal="center"/>
    </xf>
    <xf numFmtId="165" fontId="67" fillId="0" borderId="16" xfId="42" applyNumberFormat="1" applyFont="1" applyBorder="1" applyAlignment="1">
      <alignment horizontal="center"/>
    </xf>
    <xf numFmtId="165" fontId="1" fillId="0" borderId="26" xfId="42" applyNumberFormat="1" applyFont="1" applyBorder="1" applyAlignment="1">
      <alignment horizontal="center"/>
    </xf>
    <xf numFmtId="165" fontId="1" fillId="8" borderId="16" xfId="42" applyNumberFormat="1" applyFont="1" applyFill="1" applyBorder="1" applyAlignment="1">
      <alignment horizontal="center"/>
    </xf>
    <xf numFmtId="165" fontId="1" fillId="34" borderId="16" xfId="42" applyNumberFormat="1" applyFont="1" applyFill="1" applyBorder="1" applyAlignment="1">
      <alignment horizontal="center"/>
    </xf>
    <xf numFmtId="165" fontId="1" fillId="33" borderId="24" xfId="42" applyNumberFormat="1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14" xfId="0" applyFont="1" applyBorder="1" applyAlignment="1">
      <alignment horizontal="left"/>
    </xf>
    <xf numFmtId="165" fontId="1" fillId="0" borderId="14" xfId="42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165" fontId="1" fillId="0" borderId="40" xfId="42" applyNumberFormat="1" applyFont="1" applyBorder="1" applyAlignment="1">
      <alignment/>
    </xf>
    <xf numFmtId="165" fontId="67" fillId="0" borderId="14" xfId="42" applyNumberFormat="1" applyFont="1" applyBorder="1" applyAlignment="1">
      <alignment/>
    </xf>
    <xf numFmtId="165" fontId="1" fillId="0" borderId="17" xfId="42" applyNumberFormat="1" applyFont="1" applyBorder="1" applyAlignment="1">
      <alignment/>
    </xf>
    <xf numFmtId="165" fontId="1" fillId="8" borderId="14" xfId="42" applyNumberFormat="1" applyFont="1" applyFill="1" applyBorder="1" applyAlignment="1">
      <alignment/>
    </xf>
    <xf numFmtId="10" fontId="4" fillId="0" borderId="14" xfId="59" applyNumberFormat="1" applyFont="1" applyBorder="1" applyAlignment="1">
      <alignment horizontal="center"/>
    </xf>
    <xf numFmtId="165" fontId="1" fillId="34" borderId="14" xfId="42" applyNumberFormat="1" applyFont="1" applyFill="1" applyBorder="1" applyAlignment="1">
      <alignment/>
    </xf>
    <xf numFmtId="165" fontId="1" fillId="0" borderId="14" xfId="42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33" borderId="41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37" fontId="1" fillId="0" borderId="16" xfId="42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37" xfId="42" applyNumberFormat="1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165" fontId="1" fillId="8" borderId="0" xfId="42" applyNumberFormat="1" applyFont="1" applyFill="1" applyBorder="1" applyAlignment="1">
      <alignment/>
    </xf>
    <xf numFmtId="165" fontId="1" fillId="0" borderId="13" xfId="42" applyNumberFormat="1" applyFont="1" applyFill="1" applyBorder="1" applyAlignment="1">
      <alignment/>
    </xf>
    <xf numFmtId="165" fontId="1" fillId="34" borderId="0" xfId="42" applyNumberFormat="1" applyFont="1" applyFill="1" applyBorder="1" applyAlignment="1">
      <alignment/>
    </xf>
    <xf numFmtId="165" fontId="1" fillId="0" borderId="0" xfId="42" applyNumberFormat="1" applyFont="1" applyBorder="1" applyAlignment="1">
      <alignment horizontal="center"/>
    </xf>
    <xf numFmtId="165" fontId="1" fillId="0" borderId="38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6" xfId="0" applyNumberFormat="1" applyFont="1" applyBorder="1" applyAlignment="1" quotePrefix="1">
      <alignment horizontal="center"/>
    </xf>
    <xf numFmtId="43" fontId="1" fillId="0" borderId="14" xfId="0" applyNumberFormat="1" applyFont="1" applyBorder="1" applyAlignment="1" quotePrefix="1">
      <alignment horizontal="center"/>
    </xf>
    <xf numFmtId="43" fontId="1" fillId="0" borderId="13" xfId="0" applyNumberFormat="1" applyFont="1" applyBorder="1" applyAlignment="1" quotePrefix="1">
      <alignment horizontal="center"/>
    </xf>
    <xf numFmtId="41" fontId="66" fillId="0" borderId="0" xfId="0" applyNumberFormat="1" applyFont="1" applyBorder="1" applyAlignment="1">
      <alignment/>
    </xf>
    <xf numFmtId="165" fontId="1" fillId="0" borderId="11" xfId="42" applyNumberFormat="1" applyFont="1" applyBorder="1" applyAlignment="1">
      <alignment vertical="center"/>
    </xf>
    <xf numFmtId="165" fontId="1" fillId="0" borderId="15" xfId="42" applyNumberFormat="1" applyFont="1" applyBorder="1" applyAlignment="1">
      <alignment horizontal="center" vertical="center" wrapText="1"/>
    </xf>
    <xf numFmtId="165" fontId="1" fillId="0" borderId="23" xfId="42" applyNumberFormat="1" applyFont="1" applyFill="1" applyBorder="1" applyAlignment="1">
      <alignment/>
    </xf>
    <xf numFmtId="165" fontId="1" fillId="0" borderId="25" xfId="42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165" fontId="3" fillId="35" borderId="40" xfId="42" applyNumberFormat="1" applyFont="1" applyFill="1" applyBorder="1" applyAlignment="1">
      <alignment/>
    </xf>
    <xf numFmtId="165" fontId="3" fillId="35" borderId="17" xfId="42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165" fontId="1" fillId="35" borderId="15" xfId="42" applyNumberFormat="1" applyFont="1" applyFill="1" applyBorder="1" applyAlignment="1">
      <alignment/>
    </xf>
    <xf numFmtId="165" fontId="1" fillId="35" borderId="11" xfId="42" applyNumberFormat="1" applyFont="1" applyFill="1" applyBorder="1" applyAlignment="1">
      <alignment/>
    </xf>
    <xf numFmtId="165" fontId="1" fillId="0" borderId="42" xfId="42" applyNumberFormat="1" applyFont="1" applyBorder="1" applyAlignment="1">
      <alignment/>
    </xf>
    <xf numFmtId="165" fontId="1" fillId="35" borderId="15" xfId="42" applyNumberFormat="1" applyFont="1" applyFill="1" applyBorder="1" applyAlignment="1">
      <alignment/>
    </xf>
    <xf numFmtId="165" fontId="1" fillId="0" borderId="17" xfId="42" applyNumberFormat="1" applyFont="1" applyBorder="1" applyAlignment="1">
      <alignment horizontal="right" vertical="center"/>
    </xf>
    <xf numFmtId="165" fontId="1" fillId="0" borderId="26" xfId="42" applyNumberFormat="1" applyFont="1" applyBorder="1" applyAlignment="1">
      <alignment horizontal="right"/>
    </xf>
    <xf numFmtId="165" fontId="1" fillId="0" borderId="17" xfId="42" applyNumberFormat="1" applyFont="1" applyBorder="1" applyAlignment="1">
      <alignment horizontal="right"/>
    </xf>
    <xf numFmtId="165" fontId="1" fillId="0" borderId="16" xfId="42" applyNumberFormat="1" applyFont="1" applyBorder="1" applyAlignment="1">
      <alignment horizontal="right"/>
    </xf>
    <xf numFmtId="165" fontId="1" fillId="0" borderId="42" xfId="42" applyNumberFormat="1" applyFont="1" applyBorder="1" applyAlignment="1">
      <alignment horizontal="right"/>
    </xf>
    <xf numFmtId="165" fontId="1" fillId="33" borderId="14" xfId="42" applyNumberFormat="1" applyFont="1" applyFill="1" applyBorder="1" applyAlignment="1">
      <alignment horizontal="right" vertical="center"/>
    </xf>
    <xf numFmtId="165" fontId="1" fillId="0" borderId="0" xfId="42" applyNumberFormat="1" applyFont="1" applyBorder="1" applyAlignment="1">
      <alignment horizontal="right"/>
    </xf>
    <xf numFmtId="0" fontId="1" fillId="33" borderId="4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/>
    </xf>
    <xf numFmtId="165" fontId="1" fillId="0" borderId="37" xfId="42" applyNumberFormat="1" applyFont="1" applyBorder="1" applyAlignment="1">
      <alignment horizontal="right"/>
    </xf>
    <xf numFmtId="165" fontId="1" fillId="34" borderId="15" xfId="42" applyNumberFormat="1" applyFont="1" applyFill="1" applyBorder="1" applyAlignment="1">
      <alignment vertical="center"/>
    </xf>
    <xf numFmtId="173" fontId="1" fillId="0" borderId="16" xfId="0" applyNumberFormat="1" applyFont="1" applyBorder="1" applyAlignment="1" quotePrefix="1">
      <alignment horizontal="center"/>
    </xf>
    <xf numFmtId="165" fontId="1" fillId="35" borderId="43" xfId="42" applyNumberFormat="1" applyFont="1" applyFill="1" applyBorder="1" applyAlignment="1">
      <alignment/>
    </xf>
    <xf numFmtId="165" fontId="3" fillId="35" borderId="44" xfId="42" applyNumberFormat="1" applyFont="1" applyFill="1" applyBorder="1" applyAlignment="1">
      <alignment/>
    </xf>
    <xf numFmtId="165" fontId="3" fillId="35" borderId="45" xfId="42" applyNumberFormat="1" applyFont="1" applyFill="1" applyBorder="1" applyAlignment="1">
      <alignment/>
    </xf>
    <xf numFmtId="166" fontId="1" fillId="35" borderId="44" xfId="59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0" fontId="14" fillId="0" borderId="25" xfId="0" applyFont="1" applyBorder="1" applyAlignment="1">
      <alignment wrapText="1"/>
    </xf>
    <xf numFmtId="165" fontId="3" fillId="0" borderId="26" xfId="42" applyNumberFormat="1" applyFont="1" applyFill="1" applyBorder="1" applyAlignment="1">
      <alignment horizontal="center"/>
    </xf>
    <xf numFmtId="165" fontId="68" fillId="0" borderId="0" xfId="42" applyNumberFormat="1" applyFont="1" applyFill="1" applyBorder="1" applyAlignment="1">
      <alignment/>
    </xf>
    <xf numFmtId="165" fontId="68" fillId="0" borderId="0" xfId="42" applyNumberFormat="1" applyFont="1" applyFill="1" applyBorder="1" applyAlignment="1">
      <alignment horizontal="left"/>
    </xf>
    <xf numFmtId="165" fontId="68" fillId="0" borderId="27" xfId="42" applyNumberFormat="1" applyFont="1" applyFill="1" applyBorder="1" applyAlignment="1">
      <alignment horizontal="left"/>
    </xf>
    <xf numFmtId="165" fontId="68" fillId="0" borderId="0" xfId="42" applyNumberFormat="1" applyFont="1" applyBorder="1" applyAlignment="1">
      <alignment/>
    </xf>
    <xf numFmtId="165" fontId="68" fillId="0" borderId="27" xfId="42" applyNumberFormat="1" applyFont="1" applyBorder="1" applyAlignment="1">
      <alignment/>
    </xf>
    <xf numFmtId="165" fontId="69" fillId="0" borderId="0" xfId="42" applyNumberFormat="1" applyFont="1" applyFill="1" applyBorder="1" applyAlignment="1">
      <alignment horizontal="left"/>
    </xf>
    <xf numFmtId="165" fontId="70" fillId="0" borderId="0" xfId="42" applyNumberFormat="1" applyFont="1" applyFill="1" applyBorder="1" applyAlignment="1">
      <alignment/>
    </xf>
    <xf numFmtId="165" fontId="68" fillId="0" borderId="0" xfId="42" applyNumberFormat="1" applyFont="1" applyFill="1" applyBorder="1" applyAlignment="1">
      <alignment/>
    </xf>
    <xf numFmtId="165" fontId="69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165" fontId="3" fillId="16" borderId="30" xfId="42" applyNumberFormat="1" applyFont="1" applyFill="1" applyBorder="1" applyAlignment="1">
      <alignment/>
    </xf>
    <xf numFmtId="165" fontId="3" fillId="16" borderId="11" xfId="42" applyNumberFormat="1" applyFont="1" applyFill="1" applyBorder="1" applyAlignment="1">
      <alignment/>
    </xf>
    <xf numFmtId="165" fontId="3" fillId="16" borderId="40" xfId="42" applyNumberFormat="1" applyFont="1" applyFill="1" applyBorder="1" applyAlignment="1">
      <alignment/>
    </xf>
    <xf numFmtId="165" fontId="3" fillId="16" borderId="17" xfId="42" applyNumberFormat="1" applyFont="1" applyFill="1" applyBorder="1" applyAlignment="1">
      <alignment/>
    </xf>
    <xf numFmtId="9" fontId="3" fillId="33" borderId="17" xfId="59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1" fillId="33" borderId="14" xfId="0" applyFont="1" applyFill="1" applyBorder="1" applyAlignment="1">
      <alignment vertical="center"/>
    </xf>
    <xf numFmtId="165" fontId="1" fillId="33" borderId="14" xfId="42" applyNumberFormat="1" applyFont="1" applyFill="1" applyBorder="1" applyAlignment="1">
      <alignment horizontal="center" vertical="center" wrapText="1"/>
    </xf>
    <xf numFmtId="10" fontId="6" fillId="33" borderId="14" xfId="59" applyNumberFormat="1" applyFont="1" applyFill="1" applyBorder="1" applyAlignment="1">
      <alignment horizontal="center" vertical="center"/>
    </xf>
    <xf numFmtId="165" fontId="1" fillId="33" borderId="17" xfId="42" applyNumberFormat="1" applyFont="1" applyFill="1" applyBorder="1" applyAlignment="1">
      <alignment vertical="center"/>
    </xf>
    <xf numFmtId="165" fontId="1" fillId="33" borderId="17" xfId="42" applyNumberFormat="1" applyFont="1" applyFill="1" applyBorder="1" applyAlignment="1">
      <alignment horizontal="right" vertical="center"/>
    </xf>
    <xf numFmtId="165" fontId="71" fillId="33" borderId="17" xfId="42" applyNumberFormat="1" applyFont="1" applyFill="1" applyBorder="1" applyAlignment="1">
      <alignment vertical="center"/>
    </xf>
    <xf numFmtId="10" fontId="72" fillId="33" borderId="14" xfId="59" applyNumberFormat="1" applyFont="1" applyFill="1" applyBorder="1" applyAlignment="1">
      <alignment horizontal="center" vertical="center"/>
    </xf>
    <xf numFmtId="165" fontId="1" fillId="37" borderId="14" xfId="42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38" borderId="40" xfId="0" applyFont="1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18" fillId="0" borderId="0" xfId="42" applyNumberFormat="1" applyFont="1" applyFill="1" applyBorder="1" applyAlignment="1">
      <alignment vertical="center"/>
    </xf>
    <xf numFmtId="165" fontId="69" fillId="0" borderId="0" xfId="42" applyNumberFormat="1" applyFont="1" applyFill="1" applyBorder="1" applyAlignment="1">
      <alignment vertical="center"/>
    </xf>
    <xf numFmtId="165" fontId="73" fillId="0" borderId="0" xfId="42" applyNumberFormat="1" applyFont="1" applyFill="1" applyBorder="1" applyAlignment="1">
      <alignment vertical="center"/>
    </xf>
    <xf numFmtId="165" fontId="70" fillId="0" borderId="0" xfId="42" applyNumberFormat="1" applyFont="1" applyFill="1" applyBorder="1" applyAlignment="1">
      <alignment vertical="center"/>
    </xf>
    <xf numFmtId="165" fontId="68" fillId="0" borderId="0" xfId="42" applyNumberFormat="1" applyFont="1" applyFill="1" applyBorder="1" applyAlignment="1">
      <alignment vertical="center"/>
    </xf>
    <xf numFmtId="165" fontId="15" fillId="0" borderId="0" xfId="42" applyNumberFormat="1" applyFont="1" applyFill="1" applyBorder="1" applyAlignment="1">
      <alignment vertical="center"/>
    </xf>
    <xf numFmtId="165" fontId="1" fillId="0" borderId="0" xfId="42" applyNumberFormat="1" applyFont="1" applyFill="1" applyBorder="1" applyAlignment="1">
      <alignment vertical="center"/>
    </xf>
    <xf numFmtId="165" fontId="1" fillId="33" borderId="20" xfId="42" applyNumberFormat="1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1" fillId="0" borderId="27" xfId="42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5" fontId="3" fillId="0" borderId="0" xfId="42" applyNumberFormat="1" applyFont="1" applyFill="1" applyBorder="1" applyAlignment="1">
      <alignment horizontal="left" vertical="center"/>
    </xf>
    <xf numFmtId="165" fontId="68" fillId="0" borderId="0" xfId="42" applyNumberFormat="1" applyFont="1" applyFill="1" applyBorder="1" applyAlignment="1">
      <alignment horizontal="left" vertical="center"/>
    </xf>
    <xf numFmtId="0" fontId="74" fillId="0" borderId="27" xfId="0" applyFont="1" applyBorder="1" applyAlignment="1">
      <alignment vertical="center" wrapText="1"/>
    </xf>
    <xf numFmtId="165" fontId="1" fillId="8" borderId="13" xfId="42" applyNumberFormat="1" applyFont="1" applyFill="1" applyBorder="1" applyAlignment="1">
      <alignment vertical="center"/>
    </xf>
    <xf numFmtId="165" fontId="1" fillId="34" borderId="13" xfId="42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165" fontId="1" fillId="0" borderId="37" xfId="42" applyNumberFormat="1" applyFont="1" applyFill="1" applyBorder="1" applyAlignment="1">
      <alignment/>
    </xf>
    <xf numFmtId="7" fontId="1" fillId="0" borderId="16" xfId="42" applyNumberFormat="1" applyFont="1" applyFill="1" applyBorder="1" applyAlignment="1">
      <alignment horizontal="center"/>
    </xf>
    <xf numFmtId="181" fontId="1" fillId="0" borderId="3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4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65" fontId="1" fillId="0" borderId="0" xfId="42" applyNumberFormat="1" applyFont="1" applyFill="1" applyBorder="1" applyAlignment="1" quotePrefix="1">
      <alignment/>
    </xf>
    <xf numFmtId="165" fontId="18" fillId="0" borderId="0" xfId="42" applyNumberFormat="1" applyFont="1" applyFill="1" applyBorder="1" applyAlignment="1" quotePrefix="1">
      <alignment horizontal="center"/>
    </xf>
    <xf numFmtId="165" fontId="14" fillId="0" borderId="0" xfId="42" applyNumberFormat="1" applyFont="1" applyFill="1" applyBorder="1" applyAlignment="1">
      <alignment horizontal="center" vertical="center" wrapText="1"/>
    </xf>
    <xf numFmtId="166" fontId="3" fillId="33" borderId="17" xfId="59" applyNumberFormat="1" applyFont="1" applyFill="1" applyBorder="1" applyAlignment="1">
      <alignment/>
    </xf>
    <xf numFmtId="0" fontId="75" fillId="0" borderId="46" xfId="0" applyFont="1" applyBorder="1" applyAlignment="1">
      <alignment horizontal="left" vertical="center" wrapText="1"/>
    </xf>
    <xf numFmtId="0" fontId="76" fillId="0" borderId="47" xfId="0" applyFont="1" applyBorder="1" applyAlignment="1">
      <alignment horizontal="center" vertical="center" wrapText="1"/>
    </xf>
    <xf numFmtId="0" fontId="75" fillId="0" borderId="48" xfId="0" applyFont="1" applyBorder="1" applyAlignment="1">
      <alignment horizontal="left" vertical="center" wrapText="1"/>
    </xf>
    <xf numFmtId="0" fontId="0" fillId="0" borderId="47" xfId="0" applyBorder="1" applyAlignment="1">
      <alignment wrapText="1"/>
    </xf>
    <xf numFmtId="0" fontId="75" fillId="0" borderId="47" xfId="0" applyFont="1" applyBorder="1" applyAlignment="1">
      <alignment horizontal="center" vertical="center" wrapText="1"/>
    </xf>
    <xf numFmtId="6" fontId="0" fillId="0" borderId="47" xfId="0" applyNumberFormat="1" applyBorder="1" applyAlignment="1">
      <alignment wrapText="1"/>
    </xf>
    <xf numFmtId="8" fontId="0" fillId="0" borderId="47" xfId="0" applyNumberFormat="1" applyBorder="1" applyAlignment="1">
      <alignment wrapText="1"/>
    </xf>
    <xf numFmtId="10" fontId="0" fillId="0" borderId="47" xfId="0" applyNumberFormat="1" applyBorder="1" applyAlignment="1">
      <alignment wrapText="1"/>
    </xf>
    <xf numFmtId="0" fontId="0" fillId="0" borderId="47" xfId="0" applyBorder="1" applyAlignment="1">
      <alignment horizontal="right" wrapText="1"/>
    </xf>
    <xf numFmtId="0" fontId="0" fillId="0" borderId="47" xfId="0" applyBorder="1" applyAlignment="1">
      <alignment horizontal="center" wrapText="1"/>
    </xf>
    <xf numFmtId="6" fontId="0" fillId="0" borderId="47" xfId="0" applyNumberFormat="1" applyBorder="1" applyAlignment="1">
      <alignment horizontal="right" wrapText="1"/>
    </xf>
    <xf numFmtId="10" fontId="0" fillId="0" borderId="47" xfId="0" applyNumberFormat="1" applyBorder="1" applyAlignment="1">
      <alignment horizontal="right" wrapText="1"/>
    </xf>
    <xf numFmtId="165" fontId="1" fillId="34" borderId="42" xfId="42" applyNumberFormat="1" applyFont="1" applyFill="1" applyBorder="1" applyAlignment="1">
      <alignment/>
    </xf>
    <xf numFmtId="37" fontId="1" fillId="0" borderId="43" xfId="42" applyNumberFormat="1" applyFont="1" applyBorder="1" applyAlignment="1">
      <alignment horizontal="center" wrapText="1"/>
    </xf>
    <xf numFmtId="165" fontId="3" fillId="35" borderId="40" xfId="42" applyNumberFormat="1" applyFont="1" applyFill="1" applyBorder="1" applyAlignment="1">
      <alignment horizontal="center"/>
    </xf>
    <xf numFmtId="165" fontId="3" fillId="35" borderId="28" xfId="42" applyNumberFormat="1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right"/>
    </xf>
    <xf numFmtId="0" fontId="0" fillId="34" borderId="4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65" fontId="15" fillId="0" borderId="25" xfId="42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15" fontId="1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horizontal="left" vertical="center"/>
    </xf>
    <xf numFmtId="165" fontId="3" fillId="35" borderId="17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4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16" borderId="16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165" fontId="3" fillId="0" borderId="0" xfId="42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3" fillId="0" borderId="0" xfId="42" applyNumberFormat="1" applyFont="1" applyFill="1" applyBorder="1" applyAlignment="1">
      <alignment horizontal="center" vertical="center"/>
    </xf>
    <xf numFmtId="165" fontId="15" fillId="0" borderId="0" xfId="42" applyNumberFormat="1" applyFont="1" applyFill="1" applyBorder="1" applyAlignment="1">
      <alignment horizontal="center"/>
    </xf>
    <xf numFmtId="165" fontId="3" fillId="0" borderId="25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69" fillId="0" borderId="0" xfId="42" applyNumberFormat="1" applyFont="1" applyFill="1" applyBorder="1" applyAlignment="1">
      <alignment horizontal="center"/>
    </xf>
    <xf numFmtId="165" fontId="1" fillId="16" borderId="40" xfId="42" applyNumberFormat="1" applyFont="1" applyFill="1" applyBorder="1" applyAlignment="1">
      <alignment horizontal="center"/>
    </xf>
    <xf numFmtId="165" fontId="1" fillId="16" borderId="17" xfId="42" applyNumberFormat="1" applyFont="1" applyFill="1" applyBorder="1" applyAlignment="1">
      <alignment horizontal="center"/>
    </xf>
    <xf numFmtId="165" fontId="73" fillId="0" borderId="0" xfId="42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5" fontId="3" fillId="16" borderId="40" xfId="42" applyNumberFormat="1" applyFont="1" applyFill="1" applyBorder="1" applyAlignment="1">
      <alignment horizontal="center"/>
    </xf>
    <xf numFmtId="165" fontId="3" fillId="16" borderId="17" xfId="42" applyNumberFormat="1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0" fontId="3" fillId="8" borderId="3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165" fontId="1" fillId="33" borderId="40" xfId="42" applyNumberFormat="1" applyFont="1" applyFill="1" applyBorder="1" applyAlignment="1">
      <alignment horizontal="center"/>
    </xf>
    <xf numFmtId="165" fontId="1" fillId="33" borderId="17" xfId="42" applyNumberFormat="1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wrapText="1"/>
    </xf>
    <xf numFmtId="14" fontId="3" fillId="8" borderId="25" xfId="0" applyNumberFormat="1" applyFont="1" applyFill="1" applyBorder="1" applyAlignment="1">
      <alignment horizontal="center"/>
    </xf>
    <xf numFmtId="14" fontId="3" fillId="8" borderId="11" xfId="0" applyNumberFormat="1" applyFont="1" applyFill="1" applyBorder="1" applyAlignment="1">
      <alignment horizontal="center"/>
    </xf>
    <xf numFmtId="0" fontId="11" fillId="35" borderId="40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14" fontId="3" fillId="8" borderId="25" xfId="0" applyNumberFormat="1" applyFont="1" applyFill="1" applyBorder="1" applyAlignment="1">
      <alignment horizontal="center" wrapText="1"/>
    </xf>
    <xf numFmtId="14" fontId="3" fillId="8" borderId="11" xfId="0" applyNumberFormat="1" applyFont="1" applyFill="1" applyBorder="1" applyAlignment="1">
      <alignment horizontal="center" wrapText="1"/>
    </xf>
    <xf numFmtId="165" fontId="18" fillId="0" borderId="0" xfId="42" applyNumberFormat="1" applyFont="1" applyFill="1" applyBorder="1" applyAlignment="1">
      <alignment horizontal="center"/>
    </xf>
    <xf numFmtId="165" fontId="68" fillId="0" borderId="0" xfId="42" applyNumberFormat="1" applyFont="1" applyFill="1" applyBorder="1" applyAlignment="1">
      <alignment horizontal="left"/>
    </xf>
    <xf numFmtId="0" fontId="3" fillId="16" borderId="40" xfId="0" applyFont="1" applyFill="1" applyBorder="1" applyAlignment="1">
      <alignment horizontal="left"/>
    </xf>
    <xf numFmtId="0" fontId="3" fillId="16" borderId="17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left" vertical="center"/>
    </xf>
    <xf numFmtId="0" fontId="13" fillId="38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textRotation="90"/>
    </xf>
    <xf numFmtId="0" fontId="3" fillId="33" borderId="50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3" fillId="16" borderId="22" xfId="0" applyFont="1" applyFill="1" applyBorder="1" applyAlignment="1">
      <alignment horizontal="left" vertical="center"/>
    </xf>
    <xf numFmtId="165" fontId="2" fillId="16" borderId="22" xfId="42" applyNumberFormat="1" applyFont="1" applyFill="1" applyBorder="1" applyAlignment="1">
      <alignment horizontal="center"/>
    </xf>
    <xf numFmtId="165" fontId="2" fillId="16" borderId="53" xfId="42" applyNumberFormat="1" applyFont="1" applyFill="1" applyBorder="1" applyAlignment="1">
      <alignment horizontal="center"/>
    </xf>
    <xf numFmtId="14" fontId="3" fillId="34" borderId="26" xfId="0" applyNumberFormat="1" applyFont="1" applyFill="1" applyBorder="1" applyAlignment="1">
      <alignment horizontal="center" wrapText="1"/>
    </xf>
    <xf numFmtId="14" fontId="3" fillId="34" borderId="12" xfId="0" applyNumberFormat="1" applyFont="1" applyFill="1" applyBorder="1" applyAlignment="1">
      <alignment horizontal="center" wrapText="1"/>
    </xf>
    <xf numFmtId="14" fontId="3" fillId="34" borderId="25" xfId="0" applyNumberFormat="1" applyFont="1" applyFill="1" applyBorder="1" applyAlignment="1">
      <alignment horizontal="center" wrapText="1"/>
    </xf>
    <xf numFmtId="14" fontId="3" fillId="34" borderId="11" xfId="0" applyNumberFormat="1" applyFont="1" applyFill="1" applyBorder="1" applyAlignment="1">
      <alignment horizontal="center" wrapText="1"/>
    </xf>
    <xf numFmtId="14" fontId="3" fillId="8" borderId="26" xfId="0" applyNumberFormat="1" applyFont="1" applyFill="1" applyBorder="1" applyAlignment="1">
      <alignment horizontal="center" wrapText="1"/>
    </xf>
    <xf numFmtId="14" fontId="3" fillId="8" borderId="12" xfId="0" applyNumberFormat="1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165" fontId="2" fillId="16" borderId="17" xfId="42" applyNumberFormat="1" applyFont="1" applyFill="1" applyBorder="1" applyAlignment="1">
      <alignment horizontal="center"/>
    </xf>
    <xf numFmtId="165" fontId="2" fillId="16" borderId="28" xfId="42" applyNumberFormat="1" applyFont="1" applyFill="1" applyBorder="1" applyAlignment="1">
      <alignment horizontal="center"/>
    </xf>
    <xf numFmtId="14" fontId="3" fillId="34" borderId="25" xfId="0" applyNumberFormat="1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165" fontId="68" fillId="0" borderId="10" xfId="42" applyNumberFormat="1" applyFont="1" applyFill="1" applyBorder="1" applyAlignment="1">
      <alignment horizontal="right"/>
    </xf>
    <xf numFmtId="165" fontId="68" fillId="0" borderId="0" xfId="42" applyNumberFormat="1" applyFont="1" applyFill="1" applyBorder="1" applyAlignment="1">
      <alignment horizontal="right"/>
    </xf>
    <xf numFmtId="165" fontId="68" fillId="0" borderId="10" xfId="42" applyNumberFormat="1" applyFont="1" applyFill="1" applyBorder="1" applyAlignment="1">
      <alignment horizontal="right" vertical="center"/>
    </xf>
    <xf numFmtId="165" fontId="68" fillId="0" borderId="0" xfId="42" applyNumberFormat="1" applyFont="1" applyFill="1" applyBorder="1" applyAlignment="1">
      <alignment horizontal="right" vertical="center"/>
    </xf>
    <xf numFmtId="165" fontId="68" fillId="0" borderId="0" xfId="42" applyNumberFormat="1" applyFont="1" applyFill="1" applyBorder="1" applyAlignment="1">
      <alignment horizontal="center"/>
    </xf>
    <xf numFmtId="165" fontId="2" fillId="16" borderId="11" xfId="42" applyNumberFormat="1" applyFont="1" applyFill="1" applyBorder="1" applyAlignment="1">
      <alignment horizontal="center"/>
    </xf>
    <xf numFmtId="165" fontId="2" fillId="16" borderId="12" xfId="42" applyNumberFormat="1" applyFont="1" applyFill="1" applyBorder="1" applyAlignment="1">
      <alignment horizontal="center"/>
    </xf>
    <xf numFmtId="0" fontId="77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75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0" fontId="77" fillId="0" borderId="46" xfId="0" applyFont="1" applyBorder="1" applyAlignment="1">
      <alignment horizontal="left" vertical="center" wrapText="1"/>
    </xf>
    <xf numFmtId="0" fontId="77" fillId="0" borderId="4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6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P2" sqref="P2"/>
    </sheetView>
  </sheetViews>
  <sheetFormatPr defaultColWidth="7.7109375" defaultRowHeight="12.75"/>
  <cols>
    <col min="1" max="1" width="2.57421875" style="2" customWidth="1"/>
    <col min="2" max="2" width="3.7109375" style="72" customWidth="1"/>
    <col min="3" max="3" width="22.28125" style="2" customWidth="1"/>
    <col min="4" max="4" width="9.421875" style="2" customWidth="1"/>
    <col min="5" max="5" width="8.421875" style="2" customWidth="1"/>
    <col min="6" max="6" width="6.8515625" style="2" customWidth="1"/>
    <col min="7" max="7" width="6.28125" style="2" customWidth="1"/>
    <col min="8" max="8" width="7.8515625" style="2" customWidth="1"/>
    <col min="9" max="10" width="7.28125" style="2" customWidth="1"/>
    <col min="11" max="11" width="8.28125" style="2" customWidth="1"/>
    <col min="12" max="12" width="8.421875" style="2" customWidth="1"/>
    <col min="13" max="13" width="5.140625" style="2" customWidth="1"/>
    <col min="14" max="14" width="5.57421875" style="2" customWidth="1"/>
    <col min="15" max="15" width="7.57421875" style="2" customWidth="1"/>
    <col min="16" max="16" width="7.28125" style="2" customWidth="1"/>
    <col min="17" max="17" width="7.421875" style="2" customWidth="1"/>
    <col min="18" max="18" width="8.28125" style="2" customWidth="1"/>
    <col min="19" max="19" width="8.421875" style="2" customWidth="1"/>
    <col min="20" max="20" width="5.140625" style="2" customWidth="1"/>
    <col min="21" max="21" width="5.57421875" style="2" customWidth="1"/>
    <col min="22" max="22" width="7.8515625" style="2" customWidth="1"/>
    <col min="23" max="23" width="7.28125" style="2" customWidth="1"/>
    <col min="24" max="24" width="7.57421875" style="2" customWidth="1"/>
    <col min="25" max="25" width="8.28125" style="2" customWidth="1"/>
    <col min="26" max="26" width="8.421875" style="2" customWidth="1"/>
    <col min="27" max="27" width="5.140625" style="2" customWidth="1"/>
    <col min="28" max="28" width="5.57421875" style="2" customWidth="1"/>
    <col min="29" max="29" width="7.7109375" style="2" customWidth="1"/>
    <col min="30" max="30" width="7.00390625" style="2" customWidth="1"/>
    <col min="31" max="31" width="7.421875" style="2" customWidth="1"/>
    <col min="32" max="32" width="8.28125" style="2" customWidth="1"/>
    <col min="33" max="33" width="8.421875" style="2" customWidth="1"/>
    <col min="34" max="34" width="5.140625" style="2" customWidth="1"/>
    <col min="35" max="35" width="6.8515625" style="2" customWidth="1"/>
    <col min="36" max="36" width="7.7109375" style="2" customWidth="1"/>
    <col min="37" max="37" width="7.00390625" style="2" customWidth="1"/>
    <col min="38" max="38" width="7.57421875" style="2" customWidth="1"/>
    <col min="39" max="39" width="8.28125" style="2" customWidth="1"/>
    <col min="40" max="40" width="10.421875" style="2" customWidth="1"/>
    <col min="41" max="41" width="8.57421875" style="270" bestFit="1" customWidth="1"/>
    <col min="42" max="16384" width="7.7109375" style="2" customWidth="1"/>
  </cols>
  <sheetData>
    <row r="1" spans="1:41" s="1" customFormat="1" ht="20.25" customHeight="1">
      <c r="A1" s="115"/>
      <c r="B1" s="116"/>
      <c r="C1" s="100" t="s">
        <v>58</v>
      </c>
      <c r="D1" s="43"/>
      <c r="E1" s="101"/>
      <c r="F1" s="101"/>
      <c r="G1" s="101"/>
      <c r="H1" s="101"/>
      <c r="I1" s="101"/>
      <c r="J1" s="101"/>
      <c r="K1" s="194"/>
      <c r="L1" s="194"/>
      <c r="M1" s="194"/>
      <c r="N1" s="194"/>
      <c r="O1" s="194"/>
      <c r="P1" s="194"/>
      <c r="Q1" s="43"/>
      <c r="R1" s="101"/>
      <c r="S1" s="344" t="s">
        <v>61</v>
      </c>
      <c r="T1" s="344"/>
      <c r="U1" s="344"/>
      <c r="V1" s="344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93"/>
      <c r="AO1" s="269"/>
    </row>
    <row r="2" spans="1:41" s="1" customFormat="1" ht="29.25" customHeight="1">
      <c r="A2" s="117"/>
      <c r="B2" s="108"/>
      <c r="C2" s="77" t="s">
        <v>59</v>
      </c>
      <c r="D2" s="381"/>
      <c r="E2" s="381"/>
      <c r="F2" s="381"/>
      <c r="G2" s="381"/>
      <c r="H2" s="381"/>
      <c r="I2" s="381"/>
      <c r="J2" s="381"/>
      <c r="K2" s="105"/>
      <c r="L2" s="105"/>
      <c r="M2" s="105"/>
      <c r="N2" s="105"/>
      <c r="O2" s="105"/>
      <c r="P2" s="105"/>
      <c r="Q2" s="347" t="s">
        <v>62</v>
      </c>
      <c r="R2" s="347"/>
      <c r="S2" s="347"/>
      <c r="T2" s="347"/>
      <c r="U2" s="347"/>
      <c r="V2" s="347"/>
      <c r="W2" s="346"/>
      <c r="X2" s="346"/>
      <c r="Y2" s="346"/>
      <c r="Z2" s="35"/>
      <c r="AA2" s="35"/>
      <c r="AB2" s="35"/>
      <c r="AC2" s="35"/>
      <c r="AD2" s="35"/>
      <c r="AE2" s="348"/>
      <c r="AF2" s="348"/>
      <c r="AG2" s="348"/>
      <c r="AH2" s="348"/>
      <c r="AI2" s="348"/>
      <c r="AJ2" s="348"/>
      <c r="AK2" s="35"/>
      <c r="AL2" s="35"/>
      <c r="AM2" s="35"/>
      <c r="AN2" s="102"/>
      <c r="AO2" s="269"/>
    </row>
    <row r="3" spans="1:41" s="1" customFormat="1" ht="19.5" customHeight="1">
      <c r="A3" s="117"/>
      <c r="B3" s="108"/>
      <c r="C3" s="77" t="s">
        <v>60</v>
      </c>
      <c r="D3" s="99"/>
      <c r="E3" s="42"/>
      <c r="F3" s="78"/>
      <c r="G3" s="42"/>
      <c r="H3" s="156"/>
      <c r="I3" s="103"/>
      <c r="J3" s="103"/>
      <c r="K3" s="345" t="s">
        <v>65</v>
      </c>
      <c r="L3" s="345"/>
      <c r="M3" s="345"/>
      <c r="N3" s="42"/>
      <c r="O3" s="99"/>
      <c r="P3" s="104"/>
      <c r="Q3" s="42"/>
      <c r="R3" s="104"/>
      <c r="S3" s="42"/>
      <c r="T3" s="78"/>
      <c r="U3" s="42"/>
      <c r="V3" s="104"/>
      <c r="W3" s="105"/>
      <c r="X3" s="106"/>
      <c r="Y3" s="106"/>
      <c r="Z3" s="42"/>
      <c r="AA3" s="78"/>
      <c r="AB3" s="42"/>
      <c r="AC3" s="99"/>
      <c r="AD3" s="104"/>
      <c r="AE3" s="42"/>
      <c r="AF3" s="104"/>
      <c r="AG3" s="42"/>
      <c r="AH3" s="78"/>
      <c r="AI3" s="42"/>
      <c r="AJ3" s="104"/>
      <c r="AK3" s="105"/>
      <c r="AL3" s="106"/>
      <c r="AM3" s="106"/>
      <c r="AN3" s="107"/>
      <c r="AO3" s="269"/>
    </row>
    <row r="4" spans="1:41" s="1" customFormat="1" ht="3.75" customHeight="1">
      <c r="A4" s="117"/>
      <c r="B4" s="108"/>
      <c r="C4" s="77"/>
      <c r="D4" s="99"/>
      <c r="E4" s="42"/>
      <c r="F4" s="78"/>
      <c r="G4" s="42"/>
      <c r="H4" s="103"/>
      <c r="I4" s="103"/>
      <c r="J4" s="103"/>
      <c r="K4" s="99"/>
      <c r="L4" s="42"/>
      <c r="M4" s="78"/>
      <c r="N4" s="42"/>
      <c r="O4" s="99"/>
      <c r="P4" s="104"/>
      <c r="Q4" s="42"/>
      <c r="R4" s="104"/>
      <c r="S4" s="42"/>
      <c r="T4" s="78"/>
      <c r="U4" s="42"/>
      <c r="V4" s="104"/>
      <c r="W4" s="105"/>
      <c r="X4" s="106"/>
      <c r="Y4" s="106"/>
      <c r="Z4" s="42"/>
      <c r="AA4" s="78"/>
      <c r="AB4" s="42"/>
      <c r="AC4" s="99"/>
      <c r="AD4" s="104"/>
      <c r="AE4" s="42"/>
      <c r="AF4" s="104"/>
      <c r="AG4" s="42"/>
      <c r="AH4" s="78"/>
      <c r="AI4" s="42"/>
      <c r="AJ4" s="104"/>
      <c r="AK4" s="105"/>
      <c r="AL4" s="106"/>
      <c r="AM4" s="106"/>
      <c r="AN4" s="107"/>
      <c r="AO4" s="269"/>
    </row>
    <row r="5" spans="1:40" ht="15.75" customHeight="1">
      <c r="A5" s="44"/>
      <c r="B5" s="80"/>
      <c r="C5" s="81"/>
      <c r="D5" s="79"/>
      <c r="E5" s="329" t="s">
        <v>121</v>
      </c>
      <c r="F5" s="330"/>
      <c r="G5" s="330"/>
      <c r="H5" s="330"/>
      <c r="I5" s="330"/>
      <c r="J5" s="330"/>
      <c r="K5" s="331"/>
      <c r="L5" s="334" t="s">
        <v>122</v>
      </c>
      <c r="M5" s="335"/>
      <c r="N5" s="335"/>
      <c r="O5" s="335"/>
      <c r="P5" s="335"/>
      <c r="Q5" s="335"/>
      <c r="R5" s="336"/>
      <c r="S5" s="337" t="s">
        <v>123</v>
      </c>
      <c r="T5" s="338"/>
      <c r="U5" s="338"/>
      <c r="V5" s="338"/>
      <c r="W5" s="338"/>
      <c r="X5" s="338"/>
      <c r="Y5" s="339"/>
      <c r="Z5" s="334" t="s">
        <v>124</v>
      </c>
      <c r="AA5" s="335"/>
      <c r="AB5" s="335"/>
      <c r="AC5" s="335"/>
      <c r="AD5" s="335"/>
      <c r="AE5" s="335"/>
      <c r="AF5" s="336"/>
      <c r="AG5" s="337" t="s">
        <v>125</v>
      </c>
      <c r="AH5" s="338"/>
      <c r="AI5" s="338"/>
      <c r="AJ5" s="338"/>
      <c r="AK5" s="338"/>
      <c r="AL5" s="338"/>
      <c r="AM5" s="339"/>
      <c r="AN5" s="413" t="s">
        <v>0</v>
      </c>
    </row>
    <row r="6" spans="1:40" ht="12" customHeight="1">
      <c r="A6" s="392" t="s">
        <v>4</v>
      </c>
      <c r="B6" s="73"/>
      <c r="C6" s="396" t="s">
        <v>4</v>
      </c>
      <c r="D6" s="399" t="s">
        <v>2</v>
      </c>
      <c r="E6" s="354" t="s">
        <v>1</v>
      </c>
      <c r="F6" s="374" t="s">
        <v>33</v>
      </c>
      <c r="G6" s="375"/>
      <c r="H6" s="386" t="s">
        <v>7</v>
      </c>
      <c r="I6" s="386" t="s">
        <v>8</v>
      </c>
      <c r="J6" s="382" t="s">
        <v>6</v>
      </c>
      <c r="K6" s="411" t="s">
        <v>69</v>
      </c>
      <c r="L6" s="354" t="s">
        <v>1</v>
      </c>
      <c r="M6" s="368" t="s">
        <v>33</v>
      </c>
      <c r="N6" s="369"/>
      <c r="O6" s="409" t="s">
        <v>7</v>
      </c>
      <c r="P6" s="409" t="s">
        <v>8</v>
      </c>
      <c r="Q6" s="418" t="s">
        <v>6</v>
      </c>
      <c r="R6" s="407" t="s">
        <v>70</v>
      </c>
      <c r="S6" s="354" t="s">
        <v>1</v>
      </c>
      <c r="T6" s="374" t="s">
        <v>33</v>
      </c>
      <c r="U6" s="375"/>
      <c r="V6" s="386" t="s">
        <v>7</v>
      </c>
      <c r="W6" s="386" t="s">
        <v>8</v>
      </c>
      <c r="X6" s="382" t="s">
        <v>6</v>
      </c>
      <c r="Y6" s="411" t="s">
        <v>71</v>
      </c>
      <c r="Z6" s="354" t="s">
        <v>1</v>
      </c>
      <c r="AA6" s="368" t="s">
        <v>33</v>
      </c>
      <c r="AB6" s="369"/>
      <c r="AC6" s="409" t="s">
        <v>7</v>
      </c>
      <c r="AD6" s="409" t="s">
        <v>8</v>
      </c>
      <c r="AE6" s="418" t="s">
        <v>6</v>
      </c>
      <c r="AF6" s="407" t="s">
        <v>72</v>
      </c>
      <c r="AG6" s="354" t="s">
        <v>1</v>
      </c>
      <c r="AH6" s="374" t="s">
        <v>33</v>
      </c>
      <c r="AI6" s="375"/>
      <c r="AJ6" s="386" t="s">
        <v>7</v>
      </c>
      <c r="AK6" s="386" t="s">
        <v>8</v>
      </c>
      <c r="AL6" s="382" t="s">
        <v>6</v>
      </c>
      <c r="AM6" s="411" t="s">
        <v>73</v>
      </c>
      <c r="AN6" s="414"/>
    </row>
    <row r="7" spans="1:40" ht="14.25" customHeight="1">
      <c r="A7" s="393"/>
      <c r="B7" s="74"/>
      <c r="C7" s="397"/>
      <c r="D7" s="400"/>
      <c r="E7" s="355"/>
      <c r="F7" s="376"/>
      <c r="G7" s="377"/>
      <c r="H7" s="387"/>
      <c r="I7" s="387"/>
      <c r="J7" s="383"/>
      <c r="K7" s="412"/>
      <c r="L7" s="355"/>
      <c r="M7" s="370"/>
      <c r="N7" s="371"/>
      <c r="O7" s="410"/>
      <c r="P7" s="410"/>
      <c r="Q7" s="419"/>
      <c r="R7" s="408"/>
      <c r="S7" s="355"/>
      <c r="T7" s="376"/>
      <c r="U7" s="377"/>
      <c r="V7" s="387"/>
      <c r="W7" s="387"/>
      <c r="X7" s="383"/>
      <c r="Y7" s="412"/>
      <c r="Z7" s="355"/>
      <c r="AA7" s="370"/>
      <c r="AB7" s="371"/>
      <c r="AC7" s="410"/>
      <c r="AD7" s="410"/>
      <c r="AE7" s="419"/>
      <c r="AF7" s="408"/>
      <c r="AG7" s="355"/>
      <c r="AH7" s="376"/>
      <c r="AI7" s="377"/>
      <c r="AJ7" s="387"/>
      <c r="AK7" s="387"/>
      <c r="AL7" s="383"/>
      <c r="AM7" s="412"/>
      <c r="AN7" s="415"/>
    </row>
    <row r="8" spans="1:41" s="4" customFormat="1" ht="15.75" customHeight="1">
      <c r="A8" s="393"/>
      <c r="B8" s="200" t="s">
        <v>20</v>
      </c>
      <c r="C8" s="3"/>
      <c r="D8" s="192" t="s">
        <v>86</v>
      </c>
      <c r="E8" s="195"/>
      <c r="F8" s="204" t="s">
        <v>16</v>
      </c>
      <c r="G8" s="159"/>
      <c r="H8" s="5">
        <f>ROUND(E8/9*G8,0)</f>
        <v>0</v>
      </c>
      <c r="I8" s="27">
        <v>0</v>
      </c>
      <c r="J8" s="5">
        <f>ROUND(H8*I8,0)</f>
        <v>0</v>
      </c>
      <c r="K8" s="54">
        <f>J8+H8</f>
        <v>0</v>
      </c>
      <c r="L8" s="202">
        <f>ROUND(E8*1.03,0)</f>
        <v>0</v>
      </c>
      <c r="M8" s="5" t="s">
        <v>16</v>
      </c>
      <c r="N8" s="28"/>
      <c r="O8" s="5">
        <f aca="true" t="shared" si="0" ref="O8:O15">ROUND(L8/9*N8,0)</f>
        <v>0</v>
      </c>
      <c r="P8" s="27">
        <v>0</v>
      </c>
      <c r="Q8" s="5">
        <f>ROUND(O8*P8,0)</f>
        <v>0</v>
      </c>
      <c r="R8" s="171">
        <f>O8+Q8</f>
        <v>0</v>
      </c>
      <c r="S8" s="202">
        <f>ROUND(L8*1.03,0)</f>
        <v>0</v>
      </c>
      <c r="T8" s="204" t="s">
        <v>16</v>
      </c>
      <c r="U8" s="159"/>
      <c r="V8" s="5">
        <f>ROUND(S8/9*U8,0)</f>
        <v>0</v>
      </c>
      <c r="W8" s="27">
        <v>0</v>
      </c>
      <c r="X8" s="52">
        <f>ROUND(V8*W8,0)</f>
        <v>0</v>
      </c>
      <c r="Y8" s="201">
        <f>V8+X8</f>
        <v>0</v>
      </c>
      <c r="Z8" s="202">
        <f>ROUND(S8*1.03,0)</f>
        <v>0</v>
      </c>
      <c r="AA8" s="5" t="s">
        <v>16</v>
      </c>
      <c r="AB8" s="159"/>
      <c r="AC8" s="5">
        <f>ROUND(Z8/9*AB8,0)</f>
        <v>0</v>
      </c>
      <c r="AD8" s="27">
        <v>0</v>
      </c>
      <c r="AE8" s="52">
        <f>ROUND(AC8*AD8,0)</f>
        <v>0</v>
      </c>
      <c r="AF8" s="203">
        <f aca="true" t="shared" si="1" ref="AF8:AF15">AC8+AE8</f>
        <v>0</v>
      </c>
      <c r="AG8" s="202">
        <f>ROUND(Z8*1.03,0)</f>
        <v>0</v>
      </c>
      <c r="AH8" s="5" t="s">
        <v>16</v>
      </c>
      <c r="AI8" s="235"/>
      <c r="AJ8" s="5">
        <f>ROUND(AG8/9*AI8,0)</f>
        <v>0</v>
      </c>
      <c r="AK8" s="27">
        <v>0</v>
      </c>
      <c r="AL8" s="52">
        <f>ROUND(AJ8*AK8,0)</f>
        <v>0</v>
      </c>
      <c r="AM8" s="31">
        <f>SUM(AJ8+AL8)</f>
        <v>0</v>
      </c>
      <c r="AN8" s="45">
        <f aca="true" t="shared" si="2" ref="AN8:AN15">SUM(K8+R8+Y8+AF8+AM8)</f>
        <v>0</v>
      </c>
      <c r="AO8" s="210"/>
    </row>
    <row r="9" spans="1:41" s="4" customFormat="1" ht="15.75" customHeight="1">
      <c r="A9" s="393"/>
      <c r="B9" s="200"/>
      <c r="C9" s="3"/>
      <c r="D9" s="110"/>
      <c r="E9" s="196"/>
      <c r="F9" s="204" t="s">
        <v>15</v>
      </c>
      <c r="G9" s="302"/>
      <c r="H9" s="5">
        <f aca="true" t="shared" si="3" ref="H9:H15">ROUND(E9/9*G9,0)</f>
        <v>0</v>
      </c>
      <c r="I9" s="27">
        <v>0</v>
      </c>
      <c r="J9" s="29">
        <f aca="true" t="shared" si="4" ref="J9:J15">ROUND(H9*I9,0)</f>
        <v>0</v>
      </c>
      <c r="K9" s="31">
        <f aca="true" t="shared" si="5" ref="K9:K15">H9+J9</f>
        <v>0</v>
      </c>
      <c r="L9" s="202">
        <f aca="true" t="shared" si="6" ref="L9:L15">ROUND(E9*1.03,0)</f>
        <v>0</v>
      </c>
      <c r="M9" s="5" t="s">
        <v>15</v>
      </c>
      <c r="N9" s="302"/>
      <c r="O9" s="5">
        <f t="shared" si="0"/>
        <v>0</v>
      </c>
      <c r="P9" s="27">
        <v>0</v>
      </c>
      <c r="Q9" s="29">
        <f aca="true" t="shared" si="7" ref="Q9:Q15">ROUND(O9*P9,0)</f>
        <v>0</v>
      </c>
      <c r="R9" s="37">
        <f>O9+Q9</f>
        <v>0</v>
      </c>
      <c r="S9" s="202">
        <f aca="true" t="shared" si="8" ref="S9:S15">ROUND(L9*1.03,0)</f>
        <v>0</v>
      </c>
      <c r="T9" s="204" t="s">
        <v>15</v>
      </c>
      <c r="U9" s="302"/>
      <c r="V9" s="5">
        <f aca="true" t="shared" si="9" ref="V9:V15">ROUND(S9/9*U9,0)</f>
        <v>0</v>
      </c>
      <c r="W9" s="27">
        <v>0</v>
      </c>
      <c r="X9" s="29">
        <f aca="true" t="shared" si="10" ref="X9:X15">ROUND(V9*W9,0)</f>
        <v>0</v>
      </c>
      <c r="Y9" s="201">
        <f>V9+X9</f>
        <v>0</v>
      </c>
      <c r="Z9" s="202">
        <f aca="true" t="shared" si="11" ref="Z9:Z15">ROUND(S9*1.03,0)</f>
        <v>0</v>
      </c>
      <c r="AA9" s="5" t="s">
        <v>15</v>
      </c>
      <c r="AB9" s="302"/>
      <c r="AC9" s="5">
        <f aca="true" t="shared" si="12" ref="AC9:AC15">ROUND(Z9/9*AB9,0)</f>
        <v>0</v>
      </c>
      <c r="AD9" s="27">
        <v>0</v>
      </c>
      <c r="AE9" s="29">
        <f aca="true" t="shared" si="13" ref="AE9:AE15">ROUND(AC9*AD9,0)</f>
        <v>0</v>
      </c>
      <c r="AF9" s="203">
        <f t="shared" si="1"/>
        <v>0</v>
      </c>
      <c r="AG9" s="202">
        <f aca="true" t="shared" si="14" ref="AG9:AG15">ROUND(Z9*1.03,0)</f>
        <v>0</v>
      </c>
      <c r="AH9" s="5" t="s">
        <v>15</v>
      </c>
      <c r="AI9" s="302"/>
      <c r="AJ9" s="5">
        <f aca="true" t="shared" si="15" ref="AJ9:AJ15">ROUND(AG9/9*AI9,0)</f>
        <v>0</v>
      </c>
      <c r="AK9" s="27">
        <v>0</v>
      </c>
      <c r="AL9" s="29">
        <f aca="true" t="shared" si="16" ref="AL9:AL15">ROUND(AJ9*AK9,0)</f>
        <v>0</v>
      </c>
      <c r="AM9" s="31">
        <f aca="true" t="shared" si="17" ref="AM9:AM15">SUM(AJ9+AL9)</f>
        <v>0</v>
      </c>
      <c r="AN9" s="45">
        <f t="shared" si="2"/>
        <v>0</v>
      </c>
      <c r="AO9" s="210"/>
    </row>
    <row r="10" spans="1:41" s="4" customFormat="1" ht="15.75" customHeight="1">
      <c r="A10" s="393"/>
      <c r="B10" s="200"/>
      <c r="C10" s="3"/>
      <c r="D10" s="110"/>
      <c r="E10" s="196"/>
      <c r="F10" s="204" t="s">
        <v>16</v>
      </c>
      <c r="G10" s="28"/>
      <c r="H10" s="5">
        <f t="shared" si="3"/>
        <v>0</v>
      </c>
      <c r="I10" s="27">
        <v>0</v>
      </c>
      <c r="J10" s="5">
        <f t="shared" si="4"/>
        <v>0</v>
      </c>
      <c r="K10" s="31">
        <f t="shared" si="5"/>
        <v>0</v>
      </c>
      <c r="L10" s="202">
        <f t="shared" si="6"/>
        <v>0</v>
      </c>
      <c r="M10" s="5" t="s">
        <v>16</v>
      </c>
      <c r="N10" s="28"/>
      <c r="O10" s="5">
        <f t="shared" si="0"/>
        <v>0</v>
      </c>
      <c r="P10" s="27">
        <v>0</v>
      </c>
      <c r="Q10" s="5">
        <f t="shared" si="7"/>
        <v>0</v>
      </c>
      <c r="R10" s="37">
        <f>O10+Q10</f>
        <v>0</v>
      </c>
      <c r="S10" s="202">
        <f t="shared" si="8"/>
        <v>0</v>
      </c>
      <c r="T10" s="204" t="s">
        <v>16</v>
      </c>
      <c r="U10" s="28"/>
      <c r="V10" s="5">
        <f t="shared" si="9"/>
        <v>0</v>
      </c>
      <c r="W10" s="27">
        <v>0</v>
      </c>
      <c r="X10" s="5">
        <f t="shared" si="10"/>
        <v>0</v>
      </c>
      <c r="Y10" s="31">
        <f>V10+X10</f>
        <v>0</v>
      </c>
      <c r="Z10" s="202">
        <f t="shared" si="11"/>
        <v>0</v>
      </c>
      <c r="AA10" s="5" t="s">
        <v>16</v>
      </c>
      <c r="AB10" s="28"/>
      <c r="AC10" s="5">
        <f t="shared" si="12"/>
        <v>0</v>
      </c>
      <c r="AD10" s="27">
        <v>0</v>
      </c>
      <c r="AE10" s="29">
        <f t="shared" si="13"/>
        <v>0</v>
      </c>
      <c r="AF10" s="203">
        <f t="shared" si="1"/>
        <v>0</v>
      </c>
      <c r="AG10" s="202">
        <f t="shared" si="14"/>
        <v>0</v>
      </c>
      <c r="AH10" s="5" t="s">
        <v>16</v>
      </c>
      <c r="AI10" s="28"/>
      <c r="AJ10" s="5">
        <f t="shared" si="15"/>
        <v>0</v>
      </c>
      <c r="AK10" s="27">
        <v>0</v>
      </c>
      <c r="AL10" s="29">
        <f t="shared" si="16"/>
        <v>0</v>
      </c>
      <c r="AM10" s="31">
        <f t="shared" si="17"/>
        <v>0</v>
      </c>
      <c r="AN10" s="45">
        <f t="shared" si="2"/>
        <v>0</v>
      </c>
      <c r="AO10" s="210"/>
    </row>
    <row r="11" spans="1:41" s="4" customFormat="1" ht="15.75" customHeight="1">
      <c r="A11" s="393"/>
      <c r="B11" s="200"/>
      <c r="C11" s="3"/>
      <c r="D11" s="110"/>
      <c r="E11" s="196"/>
      <c r="F11" s="204" t="s">
        <v>15</v>
      </c>
      <c r="G11" s="28"/>
      <c r="H11" s="5">
        <f t="shared" si="3"/>
        <v>0</v>
      </c>
      <c r="I11" s="27">
        <v>0</v>
      </c>
      <c r="J11" s="29">
        <f t="shared" si="4"/>
        <v>0</v>
      </c>
      <c r="K11" s="31">
        <f t="shared" si="5"/>
        <v>0</v>
      </c>
      <c r="L11" s="202">
        <f t="shared" si="6"/>
        <v>0</v>
      </c>
      <c r="M11" s="5" t="s">
        <v>15</v>
      </c>
      <c r="N11" s="28"/>
      <c r="O11" s="5">
        <f t="shared" si="0"/>
        <v>0</v>
      </c>
      <c r="P11" s="27">
        <v>0</v>
      </c>
      <c r="Q11" s="29">
        <f t="shared" si="7"/>
        <v>0</v>
      </c>
      <c r="R11" s="37">
        <f>O11+Q11</f>
        <v>0</v>
      </c>
      <c r="S11" s="202">
        <f t="shared" si="8"/>
        <v>0</v>
      </c>
      <c r="T11" s="204" t="s">
        <v>15</v>
      </c>
      <c r="U11" s="28"/>
      <c r="V11" s="5">
        <f t="shared" si="9"/>
        <v>0</v>
      </c>
      <c r="W11" s="27">
        <v>0</v>
      </c>
      <c r="X11" s="29">
        <f t="shared" si="10"/>
        <v>0</v>
      </c>
      <c r="Y11" s="31">
        <f>V11+X11</f>
        <v>0</v>
      </c>
      <c r="Z11" s="202">
        <f t="shared" si="11"/>
        <v>0</v>
      </c>
      <c r="AA11" s="5" t="s">
        <v>15</v>
      </c>
      <c r="AB11" s="28"/>
      <c r="AC11" s="5">
        <f t="shared" si="12"/>
        <v>0</v>
      </c>
      <c r="AD11" s="27">
        <v>0</v>
      </c>
      <c r="AE11" s="29">
        <f t="shared" si="13"/>
        <v>0</v>
      </c>
      <c r="AF11" s="203">
        <f t="shared" si="1"/>
        <v>0</v>
      </c>
      <c r="AG11" s="202">
        <f t="shared" si="14"/>
        <v>0</v>
      </c>
      <c r="AH11" s="5" t="s">
        <v>15</v>
      </c>
      <c r="AI11" s="28"/>
      <c r="AJ11" s="5">
        <f t="shared" si="15"/>
        <v>0</v>
      </c>
      <c r="AK11" s="27">
        <v>0</v>
      </c>
      <c r="AL11" s="29">
        <f t="shared" si="16"/>
        <v>0</v>
      </c>
      <c r="AM11" s="31">
        <f t="shared" si="17"/>
        <v>0</v>
      </c>
      <c r="AN11" s="45">
        <f t="shared" si="2"/>
        <v>0</v>
      </c>
      <c r="AO11" s="210"/>
    </row>
    <row r="12" spans="1:41" s="4" customFormat="1" ht="15.75" customHeight="1">
      <c r="A12" s="393"/>
      <c r="B12" s="200"/>
      <c r="C12" s="3"/>
      <c r="D12" s="110"/>
      <c r="E12" s="196"/>
      <c r="F12" s="204" t="s">
        <v>17</v>
      </c>
      <c r="G12" s="28"/>
      <c r="H12" s="5">
        <f t="shared" si="3"/>
        <v>0</v>
      </c>
      <c r="I12" s="27">
        <v>0</v>
      </c>
      <c r="J12" s="29">
        <f t="shared" si="4"/>
        <v>0</v>
      </c>
      <c r="K12" s="31">
        <f t="shared" si="5"/>
        <v>0</v>
      </c>
      <c r="L12" s="202">
        <f t="shared" si="6"/>
        <v>0</v>
      </c>
      <c r="M12" s="5" t="s">
        <v>17</v>
      </c>
      <c r="N12" s="28"/>
      <c r="O12" s="5">
        <f t="shared" si="0"/>
        <v>0</v>
      </c>
      <c r="P12" s="27">
        <v>0</v>
      </c>
      <c r="Q12" s="29">
        <f t="shared" si="7"/>
        <v>0</v>
      </c>
      <c r="R12" s="37">
        <f>O12+Q12</f>
        <v>0</v>
      </c>
      <c r="S12" s="202">
        <f t="shared" si="8"/>
        <v>0</v>
      </c>
      <c r="T12" s="204" t="s">
        <v>17</v>
      </c>
      <c r="U12" s="28"/>
      <c r="V12" s="5">
        <f t="shared" si="9"/>
        <v>0</v>
      </c>
      <c r="W12" s="27">
        <v>0</v>
      </c>
      <c r="X12" s="29">
        <f t="shared" si="10"/>
        <v>0</v>
      </c>
      <c r="Y12" s="201">
        <f>V12+X12</f>
        <v>0</v>
      </c>
      <c r="Z12" s="202">
        <f t="shared" si="11"/>
        <v>0</v>
      </c>
      <c r="AA12" s="5" t="s">
        <v>17</v>
      </c>
      <c r="AB12" s="28"/>
      <c r="AC12" s="5">
        <f t="shared" si="12"/>
        <v>0</v>
      </c>
      <c r="AD12" s="27">
        <v>0</v>
      </c>
      <c r="AE12" s="29">
        <f t="shared" si="13"/>
        <v>0</v>
      </c>
      <c r="AF12" s="203">
        <f t="shared" si="1"/>
        <v>0</v>
      </c>
      <c r="AG12" s="202">
        <f t="shared" si="14"/>
        <v>0</v>
      </c>
      <c r="AH12" s="5" t="s">
        <v>17</v>
      </c>
      <c r="AI12" s="28"/>
      <c r="AJ12" s="5">
        <f t="shared" si="15"/>
        <v>0</v>
      </c>
      <c r="AK12" s="27">
        <v>0</v>
      </c>
      <c r="AL12" s="29">
        <f t="shared" si="16"/>
        <v>0</v>
      </c>
      <c r="AM12" s="31">
        <f t="shared" si="17"/>
        <v>0</v>
      </c>
      <c r="AN12" s="45">
        <f t="shared" si="2"/>
        <v>0</v>
      </c>
      <c r="AO12" s="210"/>
    </row>
    <row r="13" spans="1:41" s="4" customFormat="1" ht="15.75" customHeight="1">
      <c r="A13" s="393"/>
      <c r="B13" s="200"/>
      <c r="C13" s="34"/>
      <c r="D13" s="110"/>
      <c r="E13" s="196">
        <v>0</v>
      </c>
      <c r="F13" s="204" t="s">
        <v>16</v>
      </c>
      <c r="G13" s="28"/>
      <c r="H13" s="5">
        <f t="shared" si="3"/>
        <v>0</v>
      </c>
      <c r="I13" s="27">
        <v>0</v>
      </c>
      <c r="J13" s="5">
        <f t="shared" si="4"/>
        <v>0</v>
      </c>
      <c r="K13" s="31">
        <f t="shared" si="5"/>
        <v>0</v>
      </c>
      <c r="L13" s="202">
        <f t="shared" si="6"/>
        <v>0</v>
      </c>
      <c r="M13" s="5" t="s">
        <v>16</v>
      </c>
      <c r="N13" s="28"/>
      <c r="O13" s="5">
        <f t="shared" si="0"/>
        <v>0</v>
      </c>
      <c r="P13" s="27">
        <v>0</v>
      </c>
      <c r="Q13" s="5">
        <f t="shared" si="7"/>
        <v>0</v>
      </c>
      <c r="R13" s="37">
        <f>SUM(O13+Q13)</f>
        <v>0</v>
      </c>
      <c r="S13" s="202">
        <f t="shared" si="8"/>
        <v>0</v>
      </c>
      <c r="T13" s="206" t="s">
        <v>16</v>
      </c>
      <c r="U13" s="28"/>
      <c r="V13" s="5">
        <f t="shared" si="9"/>
        <v>0</v>
      </c>
      <c r="W13" s="27">
        <v>0</v>
      </c>
      <c r="X13" s="5">
        <f t="shared" si="10"/>
        <v>0</v>
      </c>
      <c r="Y13" s="31">
        <f>SUM(V13+X13)</f>
        <v>0</v>
      </c>
      <c r="Z13" s="202">
        <f t="shared" si="11"/>
        <v>0</v>
      </c>
      <c r="AA13" s="5" t="s">
        <v>16</v>
      </c>
      <c r="AB13" s="28"/>
      <c r="AC13" s="5">
        <f t="shared" si="12"/>
        <v>0</v>
      </c>
      <c r="AD13" s="27">
        <v>0</v>
      </c>
      <c r="AE13" s="29">
        <f t="shared" si="13"/>
        <v>0</v>
      </c>
      <c r="AF13" s="203">
        <f t="shared" si="1"/>
        <v>0</v>
      </c>
      <c r="AG13" s="202">
        <f t="shared" si="14"/>
        <v>0</v>
      </c>
      <c r="AH13" s="5" t="s">
        <v>16</v>
      </c>
      <c r="AI13" s="28"/>
      <c r="AJ13" s="5">
        <f t="shared" si="15"/>
        <v>0</v>
      </c>
      <c r="AK13" s="27">
        <v>0</v>
      </c>
      <c r="AL13" s="29">
        <f t="shared" si="16"/>
        <v>0</v>
      </c>
      <c r="AM13" s="31">
        <f t="shared" si="17"/>
        <v>0</v>
      </c>
      <c r="AN13" s="45">
        <f t="shared" si="2"/>
        <v>0</v>
      </c>
      <c r="AO13" s="271"/>
    </row>
    <row r="14" spans="1:40" ht="15.75" customHeight="1">
      <c r="A14" s="393"/>
      <c r="B14" s="74"/>
      <c r="C14" s="34"/>
      <c r="D14" s="110"/>
      <c r="E14" s="196">
        <v>0</v>
      </c>
      <c r="F14" s="204" t="s">
        <v>16</v>
      </c>
      <c r="G14" s="28"/>
      <c r="H14" s="5">
        <f t="shared" si="3"/>
        <v>0</v>
      </c>
      <c r="I14" s="27">
        <v>0</v>
      </c>
      <c r="J14" s="5">
        <f t="shared" si="4"/>
        <v>0</v>
      </c>
      <c r="K14" s="31">
        <f t="shared" si="5"/>
        <v>0</v>
      </c>
      <c r="L14" s="202">
        <f t="shared" si="6"/>
        <v>0</v>
      </c>
      <c r="M14" s="5" t="s">
        <v>16</v>
      </c>
      <c r="N14" s="28"/>
      <c r="O14" s="5">
        <f t="shared" si="0"/>
        <v>0</v>
      </c>
      <c r="P14" s="27">
        <v>0</v>
      </c>
      <c r="Q14" s="5">
        <f t="shared" si="7"/>
        <v>0</v>
      </c>
      <c r="R14" s="37">
        <f>SUM(O14+Q14)</f>
        <v>0</v>
      </c>
      <c r="S14" s="202">
        <f t="shared" si="8"/>
        <v>0</v>
      </c>
      <c r="T14" s="204" t="s">
        <v>16</v>
      </c>
      <c r="U14" s="28"/>
      <c r="V14" s="5">
        <f t="shared" si="9"/>
        <v>0</v>
      </c>
      <c r="W14" s="27">
        <v>0</v>
      </c>
      <c r="X14" s="5">
        <f t="shared" si="10"/>
        <v>0</v>
      </c>
      <c r="Y14" s="31">
        <f>V14+X14</f>
        <v>0</v>
      </c>
      <c r="Z14" s="202">
        <f t="shared" si="11"/>
        <v>0</v>
      </c>
      <c r="AA14" s="5" t="s">
        <v>16</v>
      </c>
      <c r="AB14" s="28"/>
      <c r="AC14" s="5">
        <f t="shared" si="12"/>
        <v>0</v>
      </c>
      <c r="AD14" s="27">
        <v>0</v>
      </c>
      <c r="AE14" s="29">
        <f t="shared" si="13"/>
        <v>0</v>
      </c>
      <c r="AF14" s="203">
        <f t="shared" si="1"/>
        <v>0</v>
      </c>
      <c r="AG14" s="202">
        <f t="shared" si="14"/>
        <v>0</v>
      </c>
      <c r="AH14" s="5" t="s">
        <v>16</v>
      </c>
      <c r="AI14" s="28"/>
      <c r="AJ14" s="5">
        <f t="shared" si="15"/>
        <v>0</v>
      </c>
      <c r="AK14" s="27">
        <v>0</v>
      </c>
      <c r="AL14" s="29">
        <f t="shared" si="16"/>
        <v>0</v>
      </c>
      <c r="AM14" s="31">
        <f t="shared" si="17"/>
        <v>0</v>
      </c>
      <c r="AN14" s="45">
        <f t="shared" si="2"/>
        <v>0</v>
      </c>
    </row>
    <row r="15" spans="1:40" ht="15.75" customHeight="1" thickBot="1">
      <c r="A15" s="393"/>
      <c r="B15" s="75"/>
      <c r="C15" s="153"/>
      <c r="D15" s="154"/>
      <c r="E15" s="197">
        <v>0</v>
      </c>
      <c r="F15" s="205" t="s">
        <v>16</v>
      </c>
      <c r="G15" s="124"/>
      <c r="H15" s="155">
        <f t="shared" si="3"/>
        <v>0</v>
      </c>
      <c r="I15" s="128">
        <v>0</v>
      </c>
      <c r="J15" s="155">
        <f t="shared" si="4"/>
        <v>0</v>
      </c>
      <c r="K15" s="126">
        <f t="shared" si="5"/>
        <v>0</v>
      </c>
      <c r="L15" s="303">
        <f t="shared" si="6"/>
        <v>0</v>
      </c>
      <c r="M15" s="125" t="s">
        <v>16</v>
      </c>
      <c r="N15" s="124"/>
      <c r="O15" s="155">
        <f t="shared" si="0"/>
        <v>0</v>
      </c>
      <c r="P15" s="128">
        <v>0</v>
      </c>
      <c r="Q15" s="155">
        <f t="shared" si="7"/>
        <v>0</v>
      </c>
      <c r="R15" s="127">
        <f>SUM(O15+Q15)</f>
        <v>0</v>
      </c>
      <c r="S15" s="303">
        <f t="shared" si="8"/>
        <v>0</v>
      </c>
      <c r="T15" s="205" t="s">
        <v>16</v>
      </c>
      <c r="U15" s="124"/>
      <c r="V15" s="155">
        <f t="shared" si="9"/>
        <v>0</v>
      </c>
      <c r="W15" s="128">
        <v>0</v>
      </c>
      <c r="X15" s="155">
        <f t="shared" si="10"/>
        <v>0</v>
      </c>
      <c r="Y15" s="126">
        <f>V15+X15</f>
        <v>0</v>
      </c>
      <c r="Z15" s="303">
        <f t="shared" si="11"/>
        <v>0</v>
      </c>
      <c r="AA15" s="125" t="s">
        <v>16</v>
      </c>
      <c r="AB15" s="124"/>
      <c r="AC15" s="155">
        <f t="shared" si="12"/>
        <v>0</v>
      </c>
      <c r="AD15" s="128">
        <v>0</v>
      </c>
      <c r="AE15" s="155">
        <f t="shared" si="13"/>
        <v>0</v>
      </c>
      <c r="AF15" s="325">
        <f t="shared" si="1"/>
        <v>0</v>
      </c>
      <c r="AG15" s="303">
        <f t="shared" si="14"/>
        <v>0</v>
      </c>
      <c r="AH15" s="125" t="s">
        <v>16</v>
      </c>
      <c r="AI15" s="124"/>
      <c r="AJ15" s="155">
        <f t="shared" si="15"/>
        <v>0</v>
      </c>
      <c r="AK15" s="128">
        <v>0</v>
      </c>
      <c r="AL15" s="155">
        <f t="shared" si="16"/>
        <v>0</v>
      </c>
      <c r="AM15" s="126">
        <f t="shared" si="17"/>
        <v>0</v>
      </c>
      <c r="AN15" s="94">
        <f t="shared" si="2"/>
        <v>0</v>
      </c>
    </row>
    <row r="16" spans="1:41" s="1" customFormat="1" ht="24.75" customHeight="1">
      <c r="A16" s="393"/>
      <c r="B16" s="398"/>
      <c r="C16" s="160" t="s">
        <v>35</v>
      </c>
      <c r="D16" s="161" t="s">
        <v>38</v>
      </c>
      <c r="E16" s="162" t="s">
        <v>39</v>
      </c>
      <c r="F16" s="163" t="s">
        <v>36</v>
      </c>
      <c r="G16" s="164" t="s">
        <v>64</v>
      </c>
      <c r="H16" s="165"/>
      <c r="I16" s="166" t="s">
        <v>40</v>
      </c>
      <c r="J16" s="167"/>
      <c r="K16" s="168"/>
      <c r="L16" s="162" t="s">
        <v>39</v>
      </c>
      <c r="M16" s="163" t="s">
        <v>36</v>
      </c>
      <c r="N16" s="164" t="s">
        <v>64</v>
      </c>
      <c r="O16" s="223"/>
      <c r="P16" s="166" t="s">
        <v>40</v>
      </c>
      <c r="Q16" s="223"/>
      <c r="R16" s="169"/>
      <c r="S16" s="326" t="s">
        <v>39</v>
      </c>
      <c r="T16" s="163" t="s">
        <v>36</v>
      </c>
      <c r="U16" s="164" t="s">
        <v>64</v>
      </c>
      <c r="V16" s="211"/>
      <c r="W16" s="166" t="s">
        <v>40</v>
      </c>
      <c r="X16" s="209"/>
      <c r="Y16" s="168"/>
      <c r="Z16" s="212" t="s">
        <v>39</v>
      </c>
      <c r="AA16" s="163" t="s">
        <v>36</v>
      </c>
      <c r="AB16" s="164" t="s">
        <v>64</v>
      </c>
      <c r="AC16" s="211"/>
      <c r="AD16" s="166" t="s">
        <v>40</v>
      </c>
      <c r="AE16" s="211"/>
      <c r="AF16" s="234"/>
      <c r="AG16" s="162" t="s">
        <v>39</v>
      </c>
      <c r="AH16" s="163" t="s">
        <v>36</v>
      </c>
      <c r="AI16" s="164" t="s">
        <v>64</v>
      </c>
      <c r="AJ16" s="211"/>
      <c r="AK16" s="166" t="s">
        <v>40</v>
      </c>
      <c r="AL16" s="167"/>
      <c r="AM16" s="168"/>
      <c r="AN16" s="170"/>
      <c r="AO16" s="269"/>
    </row>
    <row r="17" spans="1:41" s="158" customFormat="1" ht="15.75" customHeight="1">
      <c r="A17" s="393"/>
      <c r="B17" s="398"/>
      <c r="C17" s="172" t="s">
        <v>66</v>
      </c>
      <c r="D17" s="53"/>
      <c r="E17" s="173"/>
      <c r="F17" s="174"/>
      <c r="G17" s="174"/>
      <c r="H17" s="175">
        <f>ROUND((E17*F17)*G17,0)</f>
        <v>0</v>
      </c>
      <c r="I17" s="176">
        <v>0</v>
      </c>
      <c r="J17" s="177">
        <f>I17*G17</f>
        <v>0</v>
      </c>
      <c r="K17" s="178">
        <f>SUM(H17+J17)</f>
        <v>0</v>
      </c>
      <c r="L17" s="202">
        <f>ROUND(E17*1.03,0)</f>
        <v>0</v>
      </c>
      <c r="M17" s="174"/>
      <c r="N17" s="174"/>
      <c r="O17" s="175">
        <f>ROUND((L17*M17)*N17,0)</f>
        <v>0</v>
      </c>
      <c r="P17" s="176">
        <f>ROUND(I17*1.05,0)</f>
        <v>0</v>
      </c>
      <c r="Q17" s="224">
        <f>P17*N17</f>
        <v>0</v>
      </c>
      <c r="R17" s="179">
        <f>SUM(O17+Q17)</f>
        <v>0</v>
      </c>
      <c r="S17" s="202">
        <f>ROUND(L17*1.03,0)</f>
        <v>0</v>
      </c>
      <c r="T17" s="174"/>
      <c r="U17" s="174"/>
      <c r="V17" s="175">
        <f>ROUND((S17*T17)*U17,0)</f>
        <v>0</v>
      </c>
      <c r="W17" s="176">
        <f>ROUND(P17*1.05,0)</f>
        <v>0</v>
      </c>
      <c r="X17" s="207">
        <f>W17*G17</f>
        <v>0</v>
      </c>
      <c r="Y17" s="178">
        <f>SUM(V17+X17)</f>
        <v>0</v>
      </c>
      <c r="Z17" s="202">
        <f>ROUND(S17*1.03,0)</f>
        <v>0</v>
      </c>
      <c r="AA17" s="174"/>
      <c r="AB17" s="174"/>
      <c r="AC17" s="175">
        <f>ROUND((Z17*AA17)*AB17,0)</f>
        <v>0</v>
      </c>
      <c r="AD17" s="176">
        <f>ROUND(W17*1.05,0)</f>
        <v>0</v>
      </c>
      <c r="AE17" s="177">
        <f>AD17*Q17</f>
        <v>0</v>
      </c>
      <c r="AF17" s="179">
        <f>SUM(AC17+AE17)</f>
        <v>0</v>
      </c>
      <c r="AG17" s="202">
        <f>ROUND(Z17*1.03,0)</f>
        <v>0</v>
      </c>
      <c r="AH17" s="174"/>
      <c r="AI17" s="174"/>
      <c r="AJ17" s="175">
        <f>ROUND((AG17*AH17)*AI17,0)</f>
        <v>0</v>
      </c>
      <c r="AK17" s="176">
        <f>ROUND(AD17*1.05,0)</f>
        <v>0</v>
      </c>
      <c r="AL17" s="175">
        <f>AK17*Q17</f>
        <v>0</v>
      </c>
      <c r="AM17" s="178">
        <f>SUM(AJ17+AL17)</f>
        <v>0</v>
      </c>
      <c r="AN17" s="180">
        <f>SUM(K17+R17+Y17+AF17+AM17)</f>
        <v>0</v>
      </c>
      <c r="AO17" s="272"/>
    </row>
    <row r="18" spans="1:40" ht="15.75" customHeight="1">
      <c r="A18" s="393"/>
      <c r="B18" s="398"/>
      <c r="C18" s="181"/>
      <c r="D18" s="182"/>
      <c r="E18" s="183"/>
      <c r="F18" s="122"/>
      <c r="G18" s="184"/>
      <c r="H18" s="185">
        <f>E18/12*G18</f>
        <v>0</v>
      </c>
      <c r="I18" s="186">
        <v>0</v>
      </c>
      <c r="J18" s="187">
        <f>SUM(H18*I18)</f>
        <v>0</v>
      </c>
      <c r="K18" s="188">
        <f>SUM(H18+J18)</f>
        <v>0</v>
      </c>
      <c r="L18" s="183"/>
      <c r="M18" s="122"/>
      <c r="N18" s="184"/>
      <c r="O18" s="225">
        <f>SUM(H18*3%+H18)</f>
        <v>0</v>
      </c>
      <c r="P18" s="189">
        <v>0</v>
      </c>
      <c r="Q18" s="225">
        <f>SUM(O18*P18)</f>
        <v>0</v>
      </c>
      <c r="R18" s="190">
        <f>SUM(O18+Q18)</f>
        <v>0</v>
      </c>
      <c r="S18" s="183"/>
      <c r="T18" s="122"/>
      <c r="U18" s="184"/>
      <c r="V18" s="191">
        <f>SUM(O18*3%+O18)</f>
        <v>0</v>
      </c>
      <c r="W18" s="189">
        <v>0</v>
      </c>
      <c r="X18" s="208">
        <f>SUM(V18*W18)</f>
        <v>0</v>
      </c>
      <c r="Y18" s="188">
        <f>SUM(V18+X18)</f>
        <v>0</v>
      </c>
      <c r="Z18" s="183"/>
      <c r="AA18" s="122"/>
      <c r="AB18" s="184"/>
      <c r="AC18" s="187">
        <f>SUM(V18*3%+V18)</f>
        <v>0</v>
      </c>
      <c r="AD18" s="189">
        <v>0</v>
      </c>
      <c r="AE18" s="187">
        <f>SUM(AC18*AD18)</f>
        <v>0</v>
      </c>
      <c r="AF18" s="190">
        <f>SUM(AC18+AE18)</f>
        <v>0</v>
      </c>
      <c r="AG18" s="183"/>
      <c r="AH18" s="122"/>
      <c r="AI18" s="184"/>
      <c r="AJ18" s="191">
        <f>SUM(AC18*3%+AC18)</f>
        <v>0</v>
      </c>
      <c r="AK18" s="189">
        <v>0</v>
      </c>
      <c r="AL18" s="187">
        <f>SUM(AJ18*AK18)</f>
        <v>0</v>
      </c>
      <c r="AM18" s="188">
        <f>SUM(AJ18+AL18)</f>
        <v>0</v>
      </c>
      <c r="AN18" s="46">
        <f>SUM(K18+R18+Y18+AF18+AM18)</f>
        <v>0</v>
      </c>
    </row>
    <row r="19" spans="1:41" s="1" customFormat="1" ht="24" customHeight="1">
      <c r="A19" s="393"/>
      <c r="B19" s="398"/>
      <c r="C19" s="276" t="s">
        <v>41</v>
      </c>
      <c r="D19" s="259"/>
      <c r="E19" s="260" t="s">
        <v>42</v>
      </c>
      <c r="F19" s="230" t="s">
        <v>68</v>
      </c>
      <c r="G19" s="231" t="s">
        <v>37</v>
      </c>
      <c r="H19" s="145"/>
      <c r="I19" s="261"/>
      <c r="J19" s="262"/>
      <c r="K19" s="145"/>
      <c r="L19" s="260" t="s">
        <v>42</v>
      </c>
      <c r="M19" s="230" t="s">
        <v>68</v>
      </c>
      <c r="N19" s="231" t="s">
        <v>37</v>
      </c>
      <c r="O19" s="228"/>
      <c r="P19" s="261"/>
      <c r="Q19" s="263"/>
      <c r="R19" s="145">
        <f>SUM(O19+Q19)</f>
        <v>0</v>
      </c>
      <c r="S19" s="260" t="s">
        <v>42</v>
      </c>
      <c r="T19" s="230" t="s">
        <v>68</v>
      </c>
      <c r="U19" s="231" t="s">
        <v>37</v>
      </c>
      <c r="V19" s="264"/>
      <c r="W19" s="265"/>
      <c r="X19" s="264"/>
      <c r="Y19" s="145"/>
      <c r="Z19" s="260" t="s">
        <v>42</v>
      </c>
      <c r="AA19" s="230" t="s">
        <v>68</v>
      </c>
      <c r="AB19" s="231" t="s">
        <v>37</v>
      </c>
      <c r="AC19" s="145"/>
      <c r="AD19" s="261"/>
      <c r="AE19" s="262"/>
      <c r="AF19" s="145">
        <f>SUM(AC19+AE19)</f>
        <v>0</v>
      </c>
      <c r="AG19" s="260" t="s">
        <v>42</v>
      </c>
      <c r="AH19" s="230" t="s">
        <v>68</v>
      </c>
      <c r="AI19" s="231" t="s">
        <v>37</v>
      </c>
      <c r="AJ19" s="264"/>
      <c r="AK19" s="265"/>
      <c r="AL19" s="264"/>
      <c r="AM19" s="145"/>
      <c r="AN19" s="266"/>
      <c r="AO19" s="269"/>
    </row>
    <row r="20" spans="1:40" ht="15.75" customHeight="1">
      <c r="A20" s="393"/>
      <c r="B20" s="398"/>
      <c r="C20" s="51" t="s">
        <v>79</v>
      </c>
      <c r="D20" s="53"/>
      <c r="E20" s="304">
        <v>10</v>
      </c>
      <c r="F20" s="199">
        <v>10</v>
      </c>
      <c r="G20" s="174">
        <v>0</v>
      </c>
      <c r="H20" s="52">
        <f>(E20*F20)*G20</f>
        <v>0</v>
      </c>
      <c r="I20" s="121">
        <v>0</v>
      </c>
      <c r="J20" s="52">
        <f>H20*I20</f>
        <v>0</v>
      </c>
      <c r="K20" s="54">
        <f>H20+J20</f>
        <v>0</v>
      </c>
      <c r="L20" s="304">
        <f>ROUND(E20*1.03,2)</f>
        <v>10.3</v>
      </c>
      <c r="M20" s="199">
        <v>10</v>
      </c>
      <c r="N20" s="174">
        <v>0</v>
      </c>
      <c r="O20" s="229">
        <f>(L20*M20)*N20</f>
        <v>0</v>
      </c>
      <c r="P20" s="121">
        <v>0</v>
      </c>
      <c r="Q20" s="226">
        <f>O20*P20</f>
        <v>0</v>
      </c>
      <c r="R20" s="171">
        <f>O20+Q20</f>
        <v>0</v>
      </c>
      <c r="S20" s="304">
        <f>ROUND(L20*1.03,2)</f>
        <v>10.61</v>
      </c>
      <c r="T20" s="199">
        <v>10</v>
      </c>
      <c r="U20" s="174">
        <v>0</v>
      </c>
      <c r="V20" s="52">
        <f>(S20*T20)*U20</f>
        <v>0</v>
      </c>
      <c r="W20" s="121">
        <v>0</v>
      </c>
      <c r="X20" s="52">
        <f>V20*W20</f>
        <v>0</v>
      </c>
      <c r="Y20" s="54">
        <f>V20+X20</f>
        <v>0</v>
      </c>
      <c r="Z20" s="304">
        <f>ROUND(S20*1.03,2)</f>
        <v>10.93</v>
      </c>
      <c r="AA20" s="199">
        <v>10</v>
      </c>
      <c r="AB20" s="174">
        <v>0</v>
      </c>
      <c r="AC20" s="5">
        <f>(Z20*AA20)*AB20</f>
        <v>0</v>
      </c>
      <c r="AD20" s="121">
        <v>0</v>
      </c>
      <c r="AE20" s="52">
        <f>AC20*AD20</f>
        <v>0</v>
      </c>
      <c r="AF20" s="171">
        <f>AC20+AE20</f>
        <v>0</v>
      </c>
      <c r="AG20" s="304">
        <f>ROUND(Z20*1.03,2)</f>
        <v>11.26</v>
      </c>
      <c r="AH20" s="199">
        <v>10</v>
      </c>
      <c r="AI20" s="174">
        <v>0</v>
      </c>
      <c r="AJ20" s="52">
        <f>(AG20*AH20)*AI20</f>
        <v>0</v>
      </c>
      <c r="AK20" s="121">
        <v>0</v>
      </c>
      <c r="AL20" s="52">
        <f>AJ20*AK20</f>
        <v>0</v>
      </c>
      <c r="AM20" s="54">
        <f>AJ20+AL20</f>
        <v>0</v>
      </c>
      <c r="AN20" s="55">
        <f>K20+R20+Y20+AF20+AM20</f>
        <v>0</v>
      </c>
    </row>
    <row r="21" spans="1:40" ht="15.75" customHeight="1" thickBot="1">
      <c r="A21" s="393"/>
      <c r="B21" s="398"/>
      <c r="C21" s="123" t="s">
        <v>80</v>
      </c>
      <c r="D21" s="124"/>
      <c r="E21" s="305">
        <v>15</v>
      </c>
      <c r="F21" s="198">
        <v>10</v>
      </c>
      <c r="G21" s="232">
        <v>0</v>
      </c>
      <c r="H21" s="155">
        <f>(E21*F21)*G21</f>
        <v>0</v>
      </c>
      <c r="I21" s="128">
        <v>0.0765</v>
      </c>
      <c r="J21" s="155">
        <f>ROUND(H21*I21,0)</f>
        <v>0</v>
      </c>
      <c r="K21" s="126">
        <f>H21+J21</f>
        <v>0</v>
      </c>
      <c r="L21" s="305">
        <f>ROUND(E21*1.03,2)</f>
        <v>15.45</v>
      </c>
      <c r="M21" s="198">
        <v>10</v>
      </c>
      <c r="N21" s="232">
        <v>0</v>
      </c>
      <c r="O21" s="233">
        <f>(L21*M21)*N21</f>
        <v>0</v>
      </c>
      <c r="P21" s="128">
        <v>0.0765</v>
      </c>
      <c r="Q21" s="227">
        <f>ROUND(O21*P21,0)</f>
        <v>0</v>
      </c>
      <c r="R21" s="127">
        <f>O21+Q21</f>
        <v>0</v>
      </c>
      <c r="S21" s="305">
        <f>ROUND(L21*1.03,2)</f>
        <v>15.91</v>
      </c>
      <c r="T21" s="198">
        <v>10</v>
      </c>
      <c r="U21" s="232">
        <v>0</v>
      </c>
      <c r="V21" s="155">
        <f>(S21*T21)*U21</f>
        <v>0</v>
      </c>
      <c r="W21" s="128">
        <v>0.0765</v>
      </c>
      <c r="X21" s="221">
        <f>ROUND(V21*W21,0)</f>
        <v>0</v>
      </c>
      <c r="Y21" s="126">
        <f>V21+X21</f>
        <v>0</v>
      </c>
      <c r="Z21" s="305">
        <f>ROUND(S21*1.03,2)</f>
        <v>16.39</v>
      </c>
      <c r="AA21" s="198">
        <v>10</v>
      </c>
      <c r="AB21" s="232">
        <v>0</v>
      </c>
      <c r="AC21" s="5">
        <f>(Z21*AA21)*AB21</f>
        <v>0</v>
      </c>
      <c r="AD21" s="128">
        <v>0.0765</v>
      </c>
      <c r="AE21" s="125">
        <f>ROUND(AC21*AD21,0)</f>
        <v>0</v>
      </c>
      <c r="AF21" s="127">
        <f>AC21+AE21</f>
        <v>0</v>
      </c>
      <c r="AG21" s="305">
        <f>ROUND(Z21*1.03,2)</f>
        <v>16.88</v>
      </c>
      <c r="AH21" s="198">
        <v>10</v>
      </c>
      <c r="AI21" s="232">
        <v>0</v>
      </c>
      <c r="AJ21" s="155">
        <f>(AG21*AH21)*AI21</f>
        <v>0</v>
      </c>
      <c r="AK21" s="128">
        <v>0.0765</v>
      </c>
      <c r="AL21" s="125">
        <f>ROUND(AJ21*AK21,0)</f>
        <v>0</v>
      </c>
      <c r="AM21" s="126">
        <f>AJ21+AL21</f>
        <v>0</v>
      </c>
      <c r="AN21" s="94">
        <f>K21+R21+Y21+AF21+AM21</f>
        <v>0</v>
      </c>
    </row>
    <row r="22" spans="1:41" ht="15.75" customHeight="1">
      <c r="A22" s="394"/>
      <c r="B22" s="75"/>
      <c r="C22" s="384" t="s">
        <v>63</v>
      </c>
      <c r="D22" s="385"/>
      <c r="E22" s="385"/>
      <c r="F22" s="385"/>
      <c r="G22" s="385"/>
      <c r="H22" s="95">
        <f>SUM(H8:H21)</f>
        <v>0</v>
      </c>
      <c r="I22" s="96"/>
      <c r="J22" s="222">
        <f>SUM(J8:J21)</f>
        <v>0</v>
      </c>
      <c r="K22" s="111">
        <f>SUM(H22:J22)</f>
        <v>0</v>
      </c>
      <c r="L22" s="216"/>
      <c r="M22" s="217"/>
      <c r="N22" s="217"/>
      <c r="O22" s="219">
        <f>ROUND(SUM(O8:O21),1)</f>
        <v>0</v>
      </c>
      <c r="P22" s="220"/>
      <c r="Q22" s="219">
        <f>ROUND(SUM(Q8:Q21),1)</f>
        <v>0</v>
      </c>
      <c r="R22" s="111">
        <f>ROUND(SUM(O22:Q22),0)</f>
        <v>0</v>
      </c>
      <c r="S22" s="216"/>
      <c r="T22" s="217"/>
      <c r="U22" s="217"/>
      <c r="V22" s="219">
        <f>SUM(V8:V21)</f>
        <v>0</v>
      </c>
      <c r="W22" s="96"/>
      <c r="X22" s="222">
        <f>SUM(X8:X21)</f>
        <v>0</v>
      </c>
      <c r="Y22" s="111">
        <f>SUM(V22:X22)</f>
        <v>0</v>
      </c>
      <c r="Z22" s="112"/>
      <c r="AA22" s="327"/>
      <c r="AB22" s="328"/>
      <c r="AC22" s="236">
        <f>SUM(AC8:AC21)</f>
        <v>0</v>
      </c>
      <c r="AD22" s="96"/>
      <c r="AE22" s="236">
        <f>SUM(AE8:AE21)</f>
        <v>0</v>
      </c>
      <c r="AF22" s="111">
        <f>SUM(AC22:AE22)</f>
        <v>0</v>
      </c>
      <c r="AG22" s="112"/>
      <c r="AH22" s="237"/>
      <c r="AI22" s="238"/>
      <c r="AJ22" s="95">
        <f>SUM(AJ8:AJ21)</f>
        <v>0</v>
      </c>
      <c r="AK22" s="239"/>
      <c r="AL22" s="236">
        <f>SUM(AL8:AL21)</f>
        <v>0</v>
      </c>
      <c r="AM22" s="111">
        <f>SUM(AJ22:AL22)</f>
        <v>0</v>
      </c>
      <c r="AN22" s="113">
        <f>K22+R22+Y22+AF22+AM22</f>
        <v>0</v>
      </c>
      <c r="AO22" s="114">
        <f>SUM(AN8:AN21)</f>
        <v>0</v>
      </c>
    </row>
    <row r="23" spans="1:40" ht="12.75" customHeight="1">
      <c r="A23" s="401" t="s">
        <v>5</v>
      </c>
      <c r="B23" s="98"/>
      <c r="C23" s="59"/>
      <c r="D23" s="59"/>
      <c r="E23" s="60"/>
      <c r="F23" s="361"/>
      <c r="G23" s="361"/>
      <c r="H23" s="60"/>
      <c r="I23" s="60"/>
      <c r="J23" s="61"/>
      <c r="K23" s="33"/>
      <c r="L23" s="60"/>
      <c r="M23" s="361"/>
      <c r="N23" s="361"/>
      <c r="O23" s="60"/>
      <c r="P23" s="8"/>
      <c r="Q23" s="8"/>
      <c r="R23" s="39"/>
      <c r="S23" s="60"/>
      <c r="T23" s="361"/>
      <c r="U23" s="361"/>
      <c r="V23" s="60"/>
      <c r="W23" s="8"/>
      <c r="X23" s="8"/>
      <c r="Y23" s="33"/>
      <c r="Z23" s="60"/>
      <c r="AA23" s="361"/>
      <c r="AB23" s="361"/>
      <c r="AC23" s="60"/>
      <c r="AD23" s="8"/>
      <c r="AE23" s="8"/>
      <c r="AF23" s="39"/>
      <c r="AG23" s="60"/>
      <c r="AH23" s="361"/>
      <c r="AI23" s="361"/>
      <c r="AJ23" s="60"/>
      <c r="AK23" s="8"/>
      <c r="AL23" s="8"/>
      <c r="AM23" s="33"/>
      <c r="AN23" s="45"/>
    </row>
    <row r="24" spans="1:40" ht="15" customHeight="1">
      <c r="A24" s="402"/>
      <c r="B24" s="74" t="s">
        <v>21</v>
      </c>
      <c r="C24" s="70" t="s">
        <v>14</v>
      </c>
      <c r="D24" s="70"/>
      <c r="E24" s="70"/>
      <c r="F24" s="362"/>
      <c r="G24" s="362"/>
      <c r="H24" s="70"/>
      <c r="I24" s="70"/>
      <c r="J24" s="87"/>
      <c r="K24" s="31">
        <v>0</v>
      </c>
      <c r="L24" s="70"/>
      <c r="M24" s="362"/>
      <c r="N24" s="362"/>
      <c r="O24" s="10"/>
      <c r="P24" s="10"/>
      <c r="Q24" s="10"/>
      <c r="R24" s="37">
        <v>0</v>
      </c>
      <c r="S24" s="70"/>
      <c r="T24" s="362"/>
      <c r="U24" s="362"/>
      <c r="V24" s="10"/>
      <c r="W24" s="10"/>
      <c r="X24" s="10"/>
      <c r="Y24" s="31">
        <v>0</v>
      </c>
      <c r="Z24" s="70"/>
      <c r="AA24" s="362"/>
      <c r="AB24" s="362"/>
      <c r="AC24" s="10"/>
      <c r="AD24" s="10"/>
      <c r="AE24" s="10"/>
      <c r="AF24" s="37">
        <v>0</v>
      </c>
      <c r="AG24" s="70"/>
      <c r="AH24" s="362"/>
      <c r="AI24" s="362"/>
      <c r="AJ24" s="10"/>
      <c r="AK24" s="10"/>
      <c r="AL24" s="10"/>
      <c r="AM24" s="31">
        <v>0</v>
      </c>
      <c r="AN24" s="45">
        <f>SUM(K24+R24+Y24+AF24+AM24)</f>
        <v>0</v>
      </c>
    </row>
    <row r="25" spans="1:40" ht="12">
      <c r="A25" s="402"/>
      <c r="B25" s="74"/>
      <c r="C25" s="50"/>
      <c r="D25" s="88"/>
      <c r="E25" s="88"/>
      <c r="F25" s="363"/>
      <c r="G25" s="363"/>
      <c r="H25" s="88"/>
      <c r="I25" s="88"/>
      <c r="J25" s="89"/>
      <c r="K25" s="31"/>
      <c r="L25" s="88"/>
      <c r="M25" s="363"/>
      <c r="N25" s="363"/>
      <c r="O25" s="10"/>
      <c r="P25" s="10"/>
      <c r="Q25" s="10"/>
      <c r="R25" s="37"/>
      <c r="S25" s="88"/>
      <c r="T25" s="363"/>
      <c r="U25" s="363"/>
      <c r="V25" s="10"/>
      <c r="W25" s="10"/>
      <c r="X25" s="10"/>
      <c r="Y25" s="31"/>
      <c r="Z25" s="88"/>
      <c r="AA25" s="363"/>
      <c r="AB25" s="363"/>
      <c r="AC25" s="10"/>
      <c r="AD25" s="10"/>
      <c r="AE25" s="10"/>
      <c r="AF25" s="37"/>
      <c r="AG25" s="88"/>
      <c r="AH25" s="363"/>
      <c r="AI25" s="363"/>
      <c r="AJ25" s="10"/>
      <c r="AK25" s="10"/>
      <c r="AL25" s="10"/>
      <c r="AM25" s="31"/>
      <c r="AN25" s="45"/>
    </row>
    <row r="26" spans="1:40" ht="12">
      <c r="A26" s="402"/>
      <c r="B26" s="75"/>
      <c r="C26" s="333" t="s">
        <v>31</v>
      </c>
      <c r="D26" s="333"/>
      <c r="E26" s="333"/>
      <c r="F26" s="333"/>
      <c r="G26" s="333"/>
      <c r="H26" s="90"/>
      <c r="I26" s="90"/>
      <c r="J26" s="91"/>
      <c r="K26" s="91">
        <f>SUM(K24:K25)</f>
        <v>0</v>
      </c>
      <c r="L26" s="91"/>
      <c r="M26" s="91"/>
      <c r="N26" s="91"/>
      <c r="O26" s="91"/>
      <c r="P26" s="91"/>
      <c r="Q26" s="91"/>
      <c r="R26" s="91">
        <f>SUM(R24:R25)</f>
        <v>0</v>
      </c>
      <c r="S26" s="91"/>
      <c r="T26" s="91"/>
      <c r="U26" s="91"/>
      <c r="V26" s="91"/>
      <c r="W26" s="91"/>
      <c r="X26" s="91"/>
      <c r="Y26" s="91">
        <f>SUM(Y24:Y25)</f>
        <v>0</v>
      </c>
      <c r="Z26" s="91"/>
      <c r="AA26" s="91"/>
      <c r="AB26" s="91"/>
      <c r="AC26" s="91"/>
      <c r="AD26" s="91"/>
      <c r="AE26" s="91"/>
      <c r="AF26" s="91">
        <f>SUM(AF24:AF25)</f>
        <v>0</v>
      </c>
      <c r="AG26" s="91"/>
      <c r="AH26" s="91"/>
      <c r="AI26" s="91"/>
      <c r="AJ26" s="91"/>
      <c r="AK26" s="91"/>
      <c r="AL26" s="91"/>
      <c r="AM26" s="91">
        <f>SUM(AM24:AM25)</f>
        <v>0</v>
      </c>
      <c r="AN26" s="118">
        <f>SUM(K26+R26+Y26)</f>
        <v>0</v>
      </c>
    </row>
    <row r="27" spans="1:40" ht="12">
      <c r="A27" s="402"/>
      <c r="B27" s="74"/>
      <c r="C27" s="9"/>
      <c r="D27" s="350"/>
      <c r="E27" s="350"/>
      <c r="F27" s="350"/>
      <c r="G27" s="350"/>
      <c r="H27" s="350"/>
      <c r="I27" s="350"/>
      <c r="J27" s="395"/>
      <c r="K27" s="31"/>
      <c r="L27" s="213"/>
      <c r="M27" s="214"/>
      <c r="N27" s="214"/>
      <c r="O27" s="11"/>
      <c r="P27" s="11"/>
      <c r="Q27" s="11"/>
      <c r="R27" s="37"/>
      <c r="S27" s="213"/>
      <c r="T27" s="214"/>
      <c r="U27" s="214"/>
      <c r="V27" s="11"/>
      <c r="W27" s="11"/>
      <c r="X27" s="11"/>
      <c r="Y27" s="31"/>
      <c r="Z27" s="213"/>
      <c r="AA27" s="214"/>
      <c r="AB27" s="214"/>
      <c r="AC27" s="11"/>
      <c r="AD27" s="11"/>
      <c r="AE27" s="11"/>
      <c r="AF27" s="37"/>
      <c r="AG27" s="213"/>
      <c r="AH27" s="214"/>
      <c r="AI27" s="214"/>
      <c r="AJ27" s="11"/>
      <c r="AK27" s="11"/>
      <c r="AL27" s="11"/>
      <c r="AM27" s="31"/>
      <c r="AN27" s="45"/>
    </row>
    <row r="28" spans="1:40" ht="15">
      <c r="A28" s="402"/>
      <c r="B28" s="74" t="s">
        <v>24</v>
      </c>
      <c r="C28" s="58" t="s">
        <v>3</v>
      </c>
      <c r="D28" s="69"/>
      <c r="E28" s="69"/>
      <c r="F28" s="350"/>
      <c r="G28" s="350"/>
      <c r="H28" s="69"/>
      <c r="I28" s="69"/>
      <c r="J28" s="82"/>
      <c r="K28" s="31"/>
      <c r="L28" s="69"/>
      <c r="M28" s="350"/>
      <c r="N28" s="350"/>
      <c r="O28" s="11"/>
      <c r="P28" s="11"/>
      <c r="Q28" s="11"/>
      <c r="R28" s="37"/>
      <c r="S28" s="69"/>
      <c r="T28" s="350"/>
      <c r="U28" s="350"/>
      <c r="V28" s="11"/>
      <c r="W28" s="11"/>
      <c r="X28" s="11"/>
      <c r="Y28" s="31"/>
      <c r="Z28" s="69"/>
      <c r="AA28" s="350"/>
      <c r="AB28" s="350"/>
      <c r="AC28" s="11"/>
      <c r="AD28" s="11"/>
      <c r="AE28" s="11"/>
      <c r="AF28" s="37"/>
      <c r="AG28" s="69"/>
      <c r="AH28" s="350"/>
      <c r="AI28" s="350"/>
      <c r="AJ28" s="11"/>
      <c r="AK28" s="11"/>
      <c r="AL28" s="11"/>
      <c r="AM28" s="31"/>
      <c r="AN28" s="45"/>
    </row>
    <row r="29" spans="1:40" ht="12">
      <c r="A29" s="402"/>
      <c r="B29" s="74"/>
      <c r="C29" s="76" t="s">
        <v>22</v>
      </c>
      <c r="D29" s="69"/>
      <c r="E29" s="69"/>
      <c r="F29" s="350"/>
      <c r="G29" s="350"/>
      <c r="H29" s="69"/>
      <c r="I29" s="69"/>
      <c r="J29" s="82"/>
      <c r="K29" s="31">
        <v>0</v>
      </c>
      <c r="L29" s="69"/>
      <c r="M29" s="350"/>
      <c r="N29" s="350"/>
      <c r="O29" s="11"/>
      <c r="P29" s="11"/>
      <c r="Q29" s="11"/>
      <c r="R29" s="37">
        <v>0</v>
      </c>
      <c r="S29" s="69"/>
      <c r="T29" s="350"/>
      <c r="U29" s="350"/>
      <c r="V29" s="11"/>
      <c r="W29" s="11"/>
      <c r="X29" s="11"/>
      <c r="Y29" s="31">
        <v>0</v>
      </c>
      <c r="Z29" s="69"/>
      <c r="AA29" s="350"/>
      <c r="AB29" s="350"/>
      <c r="AC29" s="11"/>
      <c r="AD29" s="11"/>
      <c r="AE29" s="11"/>
      <c r="AF29" s="37">
        <v>0</v>
      </c>
      <c r="AG29" s="69"/>
      <c r="AH29" s="350"/>
      <c r="AI29" s="350"/>
      <c r="AJ29" s="11"/>
      <c r="AK29" s="11"/>
      <c r="AL29" s="11"/>
      <c r="AM29" s="31">
        <v>0</v>
      </c>
      <c r="AN29" s="45">
        <f>SUM(K29:AM29)</f>
        <v>0</v>
      </c>
    </row>
    <row r="30" spans="1:40" ht="12">
      <c r="A30" s="402"/>
      <c r="B30" s="74"/>
      <c r="C30" s="76"/>
      <c r="D30" s="69"/>
      <c r="E30" s="69"/>
      <c r="F30" s="350"/>
      <c r="G30" s="350"/>
      <c r="H30" s="69"/>
      <c r="I30" s="69"/>
      <c r="J30" s="82"/>
      <c r="K30" s="31"/>
      <c r="L30" s="69"/>
      <c r="M30" s="350"/>
      <c r="N30" s="350"/>
      <c r="O30" s="11"/>
      <c r="P30" s="11"/>
      <c r="Q30" s="11"/>
      <c r="R30" s="37"/>
      <c r="S30" s="69"/>
      <c r="T30" s="350"/>
      <c r="U30" s="350"/>
      <c r="V30" s="11"/>
      <c r="W30" s="11"/>
      <c r="X30" s="11"/>
      <c r="Y30" s="31"/>
      <c r="Z30" s="69"/>
      <c r="AA30" s="350"/>
      <c r="AB30" s="350"/>
      <c r="AC30" s="11"/>
      <c r="AD30" s="11"/>
      <c r="AE30" s="11"/>
      <c r="AF30" s="37"/>
      <c r="AG30" s="69"/>
      <c r="AH30" s="350"/>
      <c r="AI30" s="350"/>
      <c r="AJ30" s="11"/>
      <c r="AK30" s="11"/>
      <c r="AL30" s="11"/>
      <c r="AM30" s="31"/>
      <c r="AN30" s="45"/>
    </row>
    <row r="31" spans="1:40" ht="12">
      <c r="A31" s="402"/>
      <c r="B31" s="74"/>
      <c r="C31" s="76" t="s">
        <v>23</v>
      </c>
      <c r="D31" s="83"/>
      <c r="E31" s="83"/>
      <c r="F31" s="351"/>
      <c r="G31" s="351"/>
      <c r="H31" s="83"/>
      <c r="I31" s="83"/>
      <c r="J31" s="84"/>
      <c r="K31" s="31">
        <f>SUM(J31:J40)</f>
        <v>0</v>
      </c>
      <c r="L31" s="83"/>
      <c r="M31" s="351"/>
      <c r="N31" s="351"/>
      <c r="O31" s="11"/>
      <c r="P31" s="11"/>
      <c r="Q31" s="11"/>
      <c r="R31" s="37">
        <f>SUM(Q31:Q40)</f>
        <v>0</v>
      </c>
      <c r="S31" s="83"/>
      <c r="T31" s="351"/>
      <c r="U31" s="351"/>
      <c r="V31" s="11"/>
      <c r="W31" s="11"/>
      <c r="X31" s="11"/>
      <c r="Y31" s="31">
        <f>SUM(X31:X40)</f>
        <v>0</v>
      </c>
      <c r="Z31" s="83"/>
      <c r="AA31" s="351"/>
      <c r="AB31" s="351"/>
      <c r="AC31" s="11"/>
      <c r="AD31" s="11"/>
      <c r="AE31" s="11"/>
      <c r="AF31" s="37">
        <f>SUM(AE31:AE40)</f>
        <v>0</v>
      </c>
      <c r="AG31" s="83"/>
      <c r="AH31" s="351"/>
      <c r="AI31" s="351"/>
      <c r="AJ31" s="11"/>
      <c r="AK31" s="11"/>
      <c r="AL31" s="11"/>
      <c r="AM31" s="31">
        <f>SUM(AL31:AL40)</f>
        <v>0</v>
      </c>
      <c r="AN31" s="45">
        <f>SUM(K31+R31+Y31)</f>
        <v>0</v>
      </c>
    </row>
    <row r="32" spans="1:40" ht="12.75" customHeight="1">
      <c r="A32" s="402"/>
      <c r="B32" s="74"/>
      <c r="C32" s="76"/>
      <c r="D32" s="83"/>
      <c r="E32" s="83"/>
      <c r="F32" s="351"/>
      <c r="G32" s="351"/>
      <c r="H32" s="83"/>
      <c r="I32" s="83"/>
      <c r="J32" s="84"/>
      <c r="K32" s="31"/>
      <c r="L32" s="83"/>
      <c r="M32" s="351"/>
      <c r="N32" s="351"/>
      <c r="O32" s="11"/>
      <c r="P32" s="11"/>
      <c r="Q32" s="11"/>
      <c r="R32" s="37"/>
      <c r="S32" s="83"/>
      <c r="T32" s="351"/>
      <c r="U32" s="351"/>
      <c r="V32" s="11"/>
      <c r="W32" s="11"/>
      <c r="X32" s="11">
        <f>(Q32*1.03)</f>
        <v>0</v>
      </c>
      <c r="Y32" s="31"/>
      <c r="Z32" s="83"/>
      <c r="AA32" s="351"/>
      <c r="AB32" s="351"/>
      <c r="AC32" s="11"/>
      <c r="AD32" s="11"/>
      <c r="AE32" s="11"/>
      <c r="AF32" s="37"/>
      <c r="AG32" s="83"/>
      <c r="AH32" s="351"/>
      <c r="AI32" s="351"/>
      <c r="AJ32" s="11"/>
      <c r="AK32" s="11"/>
      <c r="AL32" s="11">
        <f>(AE32*1.03)</f>
        <v>0</v>
      </c>
      <c r="AM32" s="31"/>
      <c r="AN32" s="45"/>
    </row>
    <row r="33" spans="1:40" ht="12">
      <c r="A33" s="402"/>
      <c r="B33" s="74"/>
      <c r="C33" s="76"/>
      <c r="D33" s="85"/>
      <c r="E33" s="85"/>
      <c r="F33" s="342"/>
      <c r="G33" s="342"/>
      <c r="H33" s="85"/>
      <c r="I33" s="85"/>
      <c r="J33" s="86"/>
      <c r="K33" s="31"/>
      <c r="L33" s="85"/>
      <c r="M33" s="342"/>
      <c r="N33" s="342"/>
      <c r="O33" s="120"/>
      <c r="P33" s="11"/>
      <c r="Q33" s="11"/>
      <c r="R33" s="37"/>
      <c r="S33" s="85"/>
      <c r="T33" s="342"/>
      <c r="U33" s="342"/>
      <c r="V33" s="120"/>
      <c r="W33" s="11"/>
      <c r="X33" s="11"/>
      <c r="Y33" s="31"/>
      <c r="Z33" s="85"/>
      <c r="AA33" s="342"/>
      <c r="AB33" s="342"/>
      <c r="AC33" s="120"/>
      <c r="AD33" s="11"/>
      <c r="AE33" s="11"/>
      <c r="AF33" s="37"/>
      <c r="AG33" s="85"/>
      <c r="AH33" s="342"/>
      <c r="AI33" s="342"/>
      <c r="AJ33" s="120"/>
      <c r="AK33" s="11"/>
      <c r="AL33" s="11"/>
      <c r="AM33" s="31"/>
      <c r="AN33" s="45"/>
    </row>
    <row r="34" spans="1:40" ht="12">
      <c r="A34" s="402"/>
      <c r="B34" s="75"/>
      <c r="C34" s="332" t="s">
        <v>32</v>
      </c>
      <c r="D34" s="333"/>
      <c r="E34" s="333"/>
      <c r="F34" s="333"/>
      <c r="G34" s="333"/>
      <c r="H34" s="218"/>
      <c r="I34" s="218"/>
      <c r="J34" s="218"/>
      <c r="K34" s="91">
        <f>SUM(K28:K33)</f>
        <v>0</v>
      </c>
      <c r="L34" s="91"/>
      <c r="M34" s="91"/>
      <c r="N34" s="91"/>
      <c r="O34" s="91"/>
      <c r="P34" s="91"/>
      <c r="Q34" s="91"/>
      <c r="R34" s="91">
        <f>SUM(R28:R33)</f>
        <v>0</v>
      </c>
      <c r="S34" s="91"/>
      <c r="T34" s="91"/>
      <c r="U34" s="91"/>
      <c r="V34" s="91"/>
      <c r="W34" s="91"/>
      <c r="X34" s="91"/>
      <c r="Y34" s="91">
        <f>SUM(Y28:Y33)</f>
        <v>0</v>
      </c>
      <c r="Z34" s="91"/>
      <c r="AA34" s="91"/>
      <c r="AB34" s="91"/>
      <c r="AC34" s="91"/>
      <c r="AD34" s="91"/>
      <c r="AE34" s="91"/>
      <c r="AF34" s="91">
        <f>SUM(AF28:AF33)</f>
        <v>0</v>
      </c>
      <c r="AG34" s="91"/>
      <c r="AH34" s="91"/>
      <c r="AI34" s="91"/>
      <c r="AJ34" s="91"/>
      <c r="AK34" s="91"/>
      <c r="AL34" s="91"/>
      <c r="AM34" s="91">
        <f>SUM(AM28:AM33)</f>
        <v>0</v>
      </c>
      <c r="AN34" s="118">
        <f>K34+R34+Y34+AF34+AM34</f>
        <v>0</v>
      </c>
    </row>
    <row r="35" spans="1:40" ht="9" customHeight="1">
      <c r="A35" s="402"/>
      <c r="B35" s="74"/>
      <c r="C35" s="9"/>
      <c r="D35" s="21"/>
      <c r="E35" s="71"/>
      <c r="F35" s="343"/>
      <c r="G35" s="343"/>
      <c r="H35" s="143"/>
      <c r="I35" s="241"/>
      <c r="J35" s="242"/>
      <c r="K35" s="31"/>
      <c r="L35" s="71"/>
      <c r="M35" s="343"/>
      <c r="N35" s="343"/>
      <c r="O35" s="215"/>
      <c r="P35" s="11"/>
      <c r="Q35" s="11"/>
      <c r="R35" s="37"/>
      <c r="S35" s="71"/>
      <c r="T35" s="343"/>
      <c r="U35" s="343"/>
      <c r="V35" s="119"/>
      <c r="W35" s="11"/>
      <c r="X35" s="11"/>
      <c r="Y35" s="31"/>
      <c r="Z35" s="71"/>
      <c r="AA35" s="343"/>
      <c r="AB35" s="343"/>
      <c r="AC35" s="119"/>
      <c r="AD35" s="11"/>
      <c r="AE35" s="11"/>
      <c r="AF35" s="37"/>
      <c r="AG35" s="71"/>
      <c r="AH35" s="343"/>
      <c r="AI35" s="343"/>
      <c r="AJ35" s="119"/>
      <c r="AK35" s="119"/>
      <c r="AL35" s="11"/>
      <c r="AM35" s="31"/>
      <c r="AN35" s="45"/>
    </row>
    <row r="36" spans="1:40" ht="13.5" customHeight="1">
      <c r="A36" s="402"/>
      <c r="B36" s="74" t="s">
        <v>25</v>
      </c>
      <c r="C36" s="58" t="s">
        <v>26</v>
      </c>
      <c r="D36" s="21"/>
      <c r="E36" s="71"/>
      <c r="F36" s="388"/>
      <c r="G36" s="388"/>
      <c r="H36" s="240"/>
      <c r="I36" s="240"/>
      <c r="J36" s="240"/>
      <c r="K36" s="31"/>
      <c r="L36" s="248"/>
      <c r="M36" s="367"/>
      <c r="N36" s="367"/>
      <c r="O36" s="249" t="s">
        <v>44</v>
      </c>
      <c r="P36" s="249" t="s">
        <v>78</v>
      </c>
      <c r="Q36" s="250"/>
      <c r="R36" s="37"/>
      <c r="S36" s="248"/>
      <c r="T36" s="367"/>
      <c r="U36" s="367"/>
      <c r="V36" s="249" t="s">
        <v>44</v>
      </c>
      <c r="W36" s="249" t="s">
        <v>78</v>
      </c>
      <c r="X36" s="250"/>
      <c r="Y36" s="31"/>
      <c r="Z36" s="248"/>
      <c r="AA36" s="367"/>
      <c r="AB36" s="367"/>
      <c r="AC36" s="249" t="s">
        <v>44</v>
      </c>
      <c r="AD36" s="249" t="s">
        <v>78</v>
      </c>
      <c r="AE36" s="250"/>
      <c r="AF36" s="37"/>
      <c r="AG36" s="71"/>
      <c r="AH36" s="360"/>
      <c r="AI36" s="360"/>
      <c r="AJ36" s="11"/>
      <c r="AK36" s="11"/>
      <c r="AL36" s="11"/>
      <c r="AM36" s="31" t="s">
        <v>67</v>
      </c>
      <c r="AN36" s="45">
        <f>SUM(K36:AM36)</f>
        <v>0</v>
      </c>
    </row>
    <row r="37" spans="1:41" s="1" customFormat="1" ht="12" customHeight="1">
      <c r="A37" s="402"/>
      <c r="B37" s="280"/>
      <c r="C37" s="282"/>
      <c r="D37" s="281" t="s">
        <v>77</v>
      </c>
      <c r="E37" s="283"/>
      <c r="F37" s="284"/>
      <c r="G37" s="284"/>
      <c r="H37" s="284"/>
      <c r="I37" s="284"/>
      <c r="J37" s="290" t="s">
        <v>75</v>
      </c>
      <c r="K37" s="168">
        <f>K38+K39</f>
        <v>0</v>
      </c>
      <c r="L37" s="285"/>
      <c r="M37" s="286"/>
      <c r="N37" s="286"/>
      <c r="O37" s="287"/>
      <c r="P37" s="287"/>
      <c r="Q37" s="288"/>
      <c r="R37" s="169">
        <f>R38+R39</f>
        <v>0</v>
      </c>
      <c r="S37" s="285"/>
      <c r="T37" s="286"/>
      <c r="U37" s="286"/>
      <c r="V37" s="287"/>
      <c r="W37" s="287"/>
      <c r="X37" s="288"/>
      <c r="Y37" s="168">
        <f>Y38+Y39</f>
        <v>0</v>
      </c>
      <c r="Z37" s="285"/>
      <c r="AA37" s="286"/>
      <c r="AB37" s="286"/>
      <c r="AC37" s="287"/>
      <c r="AD37" s="287"/>
      <c r="AE37" s="288"/>
      <c r="AF37" s="169">
        <f>AF38+AF39</f>
        <v>0</v>
      </c>
      <c r="AG37" s="283"/>
      <c r="AH37" s="289"/>
      <c r="AI37" s="289"/>
      <c r="AJ37" s="290"/>
      <c r="AK37" s="290"/>
      <c r="AL37" s="290"/>
      <c r="AM37" s="168">
        <f>AM38+AM39</f>
        <v>0</v>
      </c>
      <c r="AN37" s="291"/>
      <c r="AO37" s="292">
        <f>K37+R37+Y37+AM37+AF37</f>
        <v>0</v>
      </c>
    </row>
    <row r="38" spans="1:41" s="1" customFormat="1" ht="12" customHeight="1">
      <c r="A38" s="402"/>
      <c r="B38" s="294"/>
      <c r="C38" s="295"/>
      <c r="D38" s="296" t="s">
        <v>27</v>
      </c>
      <c r="E38" s="297"/>
      <c r="F38" s="288"/>
      <c r="G38" s="288"/>
      <c r="H38" s="298"/>
      <c r="I38" s="298"/>
      <c r="J38" s="299"/>
      <c r="K38" s="300">
        <v>0</v>
      </c>
      <c r="L38" s="422"/>
      <c r="M38" s="423"/>
      <c r="N38" s="423"/>
      <c r="O38" s="288"/>
      <c r="P38" s="288"/>
      <c r="Q38" s="288"/>
      <c r="R38" s="301">
        <f>O38*P38</f>
        <v>0</v>
      </c>
      <c r="S38" s="422"/>
      <c r="T38" s="423"/>
      <c r="U38" s="423"/>
      <c r="V38" s="288"/>
      <c r="W38" s="288"/>
      <c r="X38" s="288"/>
      <c r="Y38" s="300">
        <f>V38*W38</f>
        <v>0</v>
      </c>
      <c r="Z38" s="422"/>
      <c r="AA38" s="423"/>
      <c r="AB38" s="423"/>
      <c r="AC38" s="288"/>
      <c r="AD38" s="288"/>
      <c r="AE38" s="288"/>
      <c r="AF38" s="301">
        <f>AC38*AD38</f>
        <v>0</v>
      </c>
      <c r="AG38" s="297"/>
      <c r="AH38" s="359"/>
      <c r="AI38" s="359"/>
      <c r="AJ38" s="290"/>
      <c r="AK38" s="290"/>
      <c r="AL38" s="290"/>
      <c r="AM38" s="300">
        <v>0</v>
      </c>
      <c r="AN38" s="291">
        <f>K38+R38+Y38+AF38+AM38</f>
        <v>0</v>
      </c>
      <c r="AO38" s="269"/>
    </row>
    <row r="39" spans="1:40" ht="12.75" customHeight="1">
      <c r="A39" s="402"/>
      <c r="B39" s="74"/>
      <c r="C39" s="157"/>
      <c r="D39" s="21" t="s">
        <v>43</v>
      </c>
      <c r="E39" s="71"/>
      <c r="F39" s="243"/>
      <c r="G39" s="243"/>
      <c r="H39" s="244"/>
      <c r="I39" s="244"/>
      <c r="J39" s="245"/>
      <c r="K39" s="31">
        <v>0</v>
      </c>
      <c r="L39" s="420"/>
      <c r="M39" s="421"/>
      <c r="N39" s="421"/>
      <c r="O39" s="244"/>
      <c r="P39" s="244"/>
      <c r="Q39" s="250"/>
      <c r="R39" s="37">
        <f>O39*P39</f>
        <v>0</v>
      </c>
      <c r="S39" s="420"/>
      <c r="T39" s="421"/>
      <c r="U39" s="421"/>
      <c r="V39" s="244"/>
      <c r="W39" s="244"/>
      <c r="X39" s="250"/>
      <c r="Y39" s="31">
        <f>V39*W39</f>
        <v>0</v>
      </c>
      <c r="Z39" s="248"/>
      <c r="AA39" s="364"/>
      <c r="AB39" s="364"/>
      <c r="AC39" s="250"/>
      <c r="AD39" s="250"/>
      <c r="AE39" s="250"/>
      <c r="AF39" s="37">
        <v>0</v>
      </c>
      <c r="AG39" s="71"/>
      <c r="AH39" s="356"/>
      <c r="AI39" s="356"/>
      <c r="AJ39" s="11"/>
      <c r="AK39" s="11"/>
      <c r="AL39" s="11"/>
      <c r="AM39" s="31">
        <v>0</v>
      </c>
      <c r="AN39" s="45">
        <f aca="true" t="shared" si="18" ref="AN39:AN44">K39+R39+Y39+AF39+AM39</f>
        <v>0</v>
      </c>
    </row>
    <row r="40" spans="1:40" ht="12">
      <c r="A40" s="402"/>
      <c r="B40" s="74"/>
      <c r="C40" s="9"/>
      <c r="D40" s="21" t="s">
        <v>28</v>
      </c>
      <c r="E40" s="71"/>
      <c r="F40" s="364"/>
      <c r="G40" s="364"/>
      <c r="H40" s="244"/>
      <c r="I40" s="244"/>
      <c r="J40" s="245"/>
      <c r="K40" s="31">
        <v>0</v>
      </c>
      <c r="L40" s="248"/>
      <c r="M40" s="364"/>
      <c r="N40" s="364"/>
      <c r="O40" s="250"/>
      <c r="P40" s="250"/>
      <c r="Q40" s="250"/>
      <c r="R40" s="37">
        <v>0</v>
      </c>
      <c r="S40" s="248"/>
      <c r="T40" s="364"/>
      <c r="U40" s="364"/>
      <c r="V40" s="250"/>
      <c r="W40" s="250"/>
      <c r="X40" s="250"/>
      <c r="Y40" s="31">
        <v>0</v>
      </c>
      <c r="Z40" s="248"/>
      <c r="AA40" s="364"/>
      <c r="AB40" s="364"/>
      <c r="AC40" s="250"/>
      <c r="AD40" s="250"/>
      <c r="AE40" s="250"/>
      <c r="AF40" s="37">
        <v>0</v>
      </c>
      <c r="AG40" s="71"/>
      <c r="AH40" s="356"/>
      <c r="AI40" s="356"/>
      <c r="AJ40" s="11"/>
      <c r="AK40" s="11"/>
      <c r="AL40" s="11"/>
      <c r="AM40" s="31">
        <v>0</v>
      </c>
      <c r="AN40" s="45">
        <f t="shared" si="18"/>
        <v>0</v>
      </c>
    </row>
    <row r="41" spans="1:40" ht="12.75" customHeight="1">
      <c r="A41" s="402"/>
      <c r="B41" s="74"/>
      <c r="C41" s="13"/>
      <c r="D41" s="4" t="s">
        <v>29</v>
      </c>
      <c r="E41" s="12"/>
      <c r="F41" s="364"/>
      <c r="G41" s="364"/>
      <c r="H41" s="246"/>
      <c r="I41" s="246"/>
      <c r="J41" s="247"/>
      <c r="K41" s="31">
        <v>0</v>
      </c>
      <c r="L41" s="251"/>
      <c r="M41" s="364"/>
      <c r="N41" s="364"/>
      <c r="O41" s="246"/>
      <c r="P41" s="246"/>
      <c r="Q41" s="246"/>
      <c r="R41" s="37">
        <v>0</v>
      </c>
      <c r="S41" s="251"/>
      <c r="T41" s="364"/>
      <c r="U41" s="364"/>
      <c r="V41" s="246"/>
      <c r="W41" s="246"/>
      <c r="X41" s="246"/>
      <c r="Y41" s="31">
        <v>0</v>
      </c>
      <c r="Z41" s="251"/>
      <c r="AA41" s="364"/>
      <c r="AB41" s="364"/>
      <c r="AC41" s="246"/>
      <c r="AD41" s="246"/>
      <c r="AE41" s="246"/>
      <c r="AF41" s="37">
        <v>0</v>
      </c>
      <c r="AG41" s="12"/>
      <c r="AH41" s="356"/>
      <c r="AI41" s="356"/>
      <c r="AJ41" s="5"/>
      <c r="AK41" s="5"/>
      <c r="AL41" s="5"/>
      <c r="AM41" s="31">
        <v>0</v>
      </c>
      <c r="AN41" s="45">
        <f t="shared" si="18"/>
        <v>0</v>
      </c>
    </row>
    <row r="42" spans="1:40" ht="12.75" customHeight="1">
      <c r="A42" s="402"/>
      <c r="B42" s="74"/>
      <c r="C42" s="13"/>
      <c r="D42" s="4" t="s">
        <v>30</v>
      </c>
      <c r="E42" s="12"/>
      <c r="F42" s="364"/>
      <c r="G42" s="364"/>
      <c r="H42" s="246"/>
      <c r="I42" s="246"/>
      <c r="J42" s="247"/>
      <c r="K42" s="31">
        <v>0</v>
      </c>
      <c r="L42" s="251"/>
      <c r="M42" s="364"/>
      <c r="N42" s="364"/>
      <c r="O42" s="246"/>
      <c r="P42" s="246"/>
      <c r="Q42" s="250"/>
      <c r="R42" s="37">
        <v>0</v>
      </c>
      <c r="S42" s="251"/>
      <c r="T42" s="364"/>
      <c r="U42" s="364"/>
      <c r="V42" s="246"/>
      <c r="W42" s="246"/>
      <c r="X42" s="250"/>
      <c r="Y42" s="31">
        <v>0</v>
      </c>
      <c r="Z42" s="251"/>
      <c r="AA42" s="364"/>
      <c r="AB42" s="364"/>
      <c r="AC42" s="246"/>
      <c r="AD42" s="246"/>
      <c r="AE42" s="250"/>
      <c r="AF42" s="37">
        <v>0</v>
      </c>
      <c r="AG42" s="12"/>
      <c r="AH42" s="356"/>
      <c r="AI42" s="356"/>
      <c r="AJ42" s="5"/>
      <c r="AK42" s="5"/>
      <c r="AL42" s="11"/>
      <c r="AM42" s="31">
        <v>0</v>
      </c>
      <c r="AN42" s="45">
        <f t="shared" si="18"/>
        <v>0</v>
      </c>
    </row>
    <row r="43" spans="1:40" ht="12.75" customHeight="1">
      <c r="A43" s="402"/>
      <c r="B43" s="200"/>
      <c r="C43" s="13"/>
      <c r="D43" s="4" t="s">
        <v>74</v>
      </c>
      <c r="E43" s="12"/>
      <c r="F43" s="389"/>
      <c r="G43" s="389"/>
      <c r="H43" s="246"/>
      <c r="I43" s="424"/>
      <c r="J43" s="424"/>
      <c r="K43" s="31">
        <v>0</v>
      </c>
      <c r="L43" s="251"/>
      <c r="M43" s="243"/>
      <c r="N43" s="243"/>
      <c r="O43" s="250"/>
      <c r="P43" s="246"/>
      <c r="Q43" s="246"/>
      <c r="R43" s="37">
        <v>0</v>
      </c>
      <c r="S43" s="251"/>
      <c r="T43" s="243"/>
      <c r="U43" s="243"/>
      <c r="V43" s="246"/>
      <c r="W43" s="246"/>
      <c r="X43" s="246"/>
      <c r="Y43" s="31">
        <v>0</v>
      </c>
      <c r="Z43" s="251"/>
      <c r="AA43" s="243"/>
      <c r="AB43" s="243"/>
      <c r="AC43" s="246"/>
      <c r="AD43" s="246"/>
      <c r="AE43" s="246"/>
      <c r="AF43" s="37">
        <v>0</v>
      </c>
      <c r="AG43" s="12"/>
      <c r="AH43" s="356"/>
      <c r="AI43" s="356"/>
      <c r="AJ43" s="5"/>
      <c r="AK43" s="5"/>
      <c r="AL43" s="5"/>
      <c r="AM43" s="31">
        <v>0</v>
      </c>
      <c r="AN43" s="45">
        <f t="shared" si="18"/>
        <v>0</v>
      </c>
    </row>
    <row r="44" spans="1:40" ht="12.75" customHeight="1">
      <c r="A44" s="402"/>
      <c r="B44" s="74"/>
      <c r="C44" s="13"/>
      <c r="D44" s="4"/>
      <c r="E44" s="12"/>
      <c r="F44" s="356"/>
      <c r="G44" s="356"/>
      <c r="H44" s="5"/>
      <c r="I44" s="5"/>
      <c r="J44" s="63"/>
      <c r="K44" s="31"/>
      <c r="L44" s="12"/>
      <c r="M44" s="356"/>
      <c r="N44" s="356"/>
      <c r="O44" s="11"/>
      <c r="P44" s="5"/>
      <c r="Q44" s="5"/>
      <c r="R44" s="37"/>
      <c r="S44" s="12"/>
      <c r="T44" s="356"/>
      <c r="U44" s="356"/>
      <c r="V44" s="5"/>
      <c r="W44" s="5"/>
      <c r="X44" s="5"/>
      <c r="Y44" s="31"/>
      <c r="Z44" s="12"/>
      <c r="AA44" s="356"/>
      <c r="AB44" s="356"/>
      <c r="AC44" s="5"/>
      <c r="AD44" s="5"/>
      <c r="AE44" s="5"/>
      <c r="AF44" s="37">
        <v>0</v>
      </c>
      <c r="AG44" s="12"/>
      <c r="AH44" s="356"/>
      <c r="AI44" s="356"/>
      <c r="AJ44" s="5"/>
      <c r="AK44" s="5"/>
      <c r="AL44" s="5"/>
      <c r="AM44" s="31">
        <v>0</v>
      </c>
      <c r="AN44" s="45">
        <f t="shared" si="18"/>
        <v>0</v>
      </c>
    </row>
    <row r="45" spans="1:40" ht="12.75" customHeight="1">
      <c r="A45" s="402"/>
      <c r="B45" s="75"/>
      <c r="C45" s="340" t="s">
        <v>53</v>
      </c>
      <c r="D45" s="341"/>
      <c r="E45" s="341"/>
      <c r="F45" s="341"/>
      <c r="G45" s="341"/>
      <c r="H45" s="277"/>
      <c r="I45" s="277"/>
      <c r="J45" s="277"/>
      <c r="K45" s="92">
        <f>SUM(K38:K44)</f>
        <v>0</v>
      </c>
      <c r="L45" s="92"/>
      <c r="M45" s="92"/>
      <c r="N45" s="92"/>
      <c r="O45" s="92"/>
      <c r="P45" s="92"/>
      <c r="Q45" s="92"/>
      <c r="R45" s="92">
        <f>SUM(R38:R44)</f>
        <v>0</v>
      </c>
      <c r="S45" s="92"/>
      <c r="T45" s="92"/>
      <c r="U45" s="92"/>
      <c r="V45" s="92"/>
      <c r="W45" s="92"/>
      <c r="X45" s="92"/>
      <c r="Y45" s="92">
        <f>SUM(Y38:Y44)</f>
        <v>0</v>
      </c>
      <c r="Z45" s="92"/>
      <c r="AA45" s="92"/>
      <c r="AB45" s="92"/>
      <c r="AC45" s="92"/>
      <c r="AD45" s="92"/>
      <c r="AE45" s="92"/>
      <c r="AF45" s="92">
        <f>SUM(AF38:AF44)</f>
        <v>0</v>
      </c>
      <c r="AG45" s="92"/>
      <c r="AH45" s="92"/>
      <c r="AI45" s="92"/>
      <c r="AJ45" s="92"/>
      <c r="AK45" s="92"/>
      <c r="AL45" s="92"/>
      <c r="AM45" s="92">
        <f>SUM(AM38:AM44)</f>
        <v>0</v>
      </c>
      <c r="AN45" s="137">
        <f>SUM(K45:AM45)</f>
        <v>0</v>
      </c>
    </row>
    <row r="46" spans="1:40" ht="9" customHeight="1">
      <c r="A46" s="402"/>
      <c r="B46" s="74"/>
      <c r="C46" s="13"/>
      <c r="D46" s="4"/>
      <c r="E46" s="4"/>
      <c r="F46" s="356"/>
      <c r="G46" s="356"/>
      <c r="H46" s="5"/>
      <c r="I46" s="5"/>
      <c r="J46" s="63"/>
      <c r="K46" s="31"/>
      <c r="L46" s="4"/>
      <c r="M46" s="356"/>
      <c r="N46" s="356"/>
      <c r="O46" s="5"/>
      <c r="P46" s="5"/>
      <c r="Q46" s="5"/>
      <c r="R46" s="37"/>
      <c r="S46" s="4"/>
      <c r="T46" s="356"/>
      <c r="U46" s="356"/>
      <c r="V46" s="5"/>
      <c r="W46" s="5"/>
      <c r="X46" s="5"/>
      <c r="Y46" s="31"/>
      <c r="Z46" s="4"/>
      <c r="AA46" s="356"/>
      <c r="AB46" s="356"/>
      <c r="AC46" s="5"/>
      <c r="AD46" s="5"/>
      <c r="AE46" s="5"/>
      <c r="AF46" s="37"/>
      <c r="AG46" s="4"/>
      <c r="AH46" s="356"/>
      <c r="AI46" s="356"/>
      <c r="AJ46" s="5"/>
      <c r="AK46" s="5"/>
      <c r="AL46" s="5"/>
      <c r="AM46" s="31"/>
      <c r="AN46" s="45"/>
    </row>
    <row r="47" spans="1:40" ht="12.75" customHeight="1">
      <c r="A47" s="402"/>
      <c r="B47" s="74" t="s">
        <v>34</v>
      </c>
      <c r="C47" s="58" t="s">
        <v>45</v>
      </c>
      <c r="D47" s="4"/>
      <c r="E47" s="4"/>
      <c r="F47" s="356"/>
      <c r="G47" s="356"/>
      <c r="H47" s="5"/>
      <c r="I47" s="5"/>
      <c r="J47" s="63"/>
      <c r="K47" s="31"/>
      <c r="L47" s="4"/>
      <c r="M47" s="356"/>
      <c r="N47" s="356"/>
      <c r="O47" s="5"/>
      <c r="P47" s="5"/>
      <c r="Q47" s="5"/>
      <c r="R47" s="37"/>
      <c r="S47" s="4"/>
      <c r="T47" s="356"/>
      <c r="U47" s="356"/>
      <c r="V47" s="5"/>
      <c r="W47" s="5"/>
      <c r="X47" s="5"/>
      <c r="Y47" s="31"/>
      <c r="Z47" s="4"/>
      <c r="AA47" s="356"/>
      <c r="AB47" s="356"/>
      <c r="AC47" s="5"/>
      <c r="AD47" s="5"/>
      <c r="AE47" s="5"/>
      <c r="AF47" s="37"/>
      <c r="AG47" s="4"/>
      <c r="AH47" s="356"/>
      <c r="AI47" s="356"/>
      <c r="AJ47" s="5"/>
      <c r="AK47" s="5"/>
      <c r="AL47" s="5"/>
      <c r="AM47" s="31"/>
      <c r="AN47" s="45"/>
    </row>
    <row r="48" spans="1:40" ht="12.75" customHeight="1">
      <c r="A48" s="402"/>
      <c r="B48" s="74"/>
      <c r="C48" s="13"/>
      <c r="D48" s="109" t="s">
        <v>46</v>
      </c>
      <c r="E48" s="109"/>
      <c r="F48" s="129"/>
      <c r="G48" s="243"/>
      <c r="H48" s="243"/>
      <c r="I48" s="14"/>
      <c r="J48" s="65"/>
      <c r="K48" s="31">
        <v>0</v>
      </c>
      <c r="L48" s="109"/>
      <c r="M48" s="129"/>
      <c r="N48" s="129"/>
      <c r="O48" s="64"/>
      <c r="P48" s="14"/>
      <c r="Q48" s="15"/>
      <c r="R48" s="37">
        <v>0</v>
      </c>
      <c r="S48" s="109"/>
      <c r="T48" s="129"/>
      <c r="U48" s="129"/>
      <c r="V48" s="64"/>
      <c r="W48" s="14"/>
      <c r="X48" s="15"/>
      <c r="Y48" s="31">
        <v>0</v>
      </c>
      <c r="Z48" s="109"/>
      <c r="AA48" s="129"/>
      <c r="AB48" s="129"/>
      <c r="AC48" s="64"/>
      <c r="AD48" s="14"/>
      <c r="AE48" s="15"/>
      <c r="AF48" s="37">
        <v>0</v>
      </c>
      <c r="AG48" s="109"/>
      <c r="AH48" s="129"/>
      <c r="AI48" s="129"/>
      <c r="AJ48" s="64"/>
      <c r="AK48" s="14"/>
      <c r="AL48" s="15"/>
      <c r="AM48" s="31">
        <v>0</v>
      </c>
      <c r="AN48" s="45">
        <f aca="true" t="shared" si="19" ref="AN48:AN54">K48+R48+Y48+AF48+AM48</f>
        <v>0</v>
      </c>
    </row>
    <row r="49" spans="1:40" ht="12.75" customHeight="1">
      <c r="A49" s="402"/>
      <c r="B49" s="74"/>
      <c r="C49" s="16"/>
      <c r="D49" s="109" t="s">
        <v>47</v>
      </c>
      <c r="E49" s="130"/>
      <c r="F49" s="129"/>
      <c r="G49" s="129"/>
      <c r="H49" s="47"/>
      <c r="I49" s="15"/>
      <c r="J49" s="65"/>
      <c r="K49" s="31">
        <v>0</v>
      </c>
      <c r="L49" s="130"/>
      <c r="M49" s="129"/>
      <c r="N49" s="129"/>
      <c r="O49" s="47"/>
      <c r="P49" s="15"/>
      <c r="Q49" s="15"/>
      <c r="R49" s="37">
        <v>0</v>
      </c>
      <c r="S49" s="130"/>
      <c r="T49" s="129"/>
      <c r="U49" s="129"/>
      <c r="V49" s="47"/>
      <c r="W49" s="15"/>
      <c r="X49" s="15"/>
      <c r="Y49" s="31">
        <v>0</v>
      </c>
      <c r="Z49" s="130"/>
      <c r="AA49" s="129"/>
      <c r="AB49" s="129"/>
      <c r="AC49" s="47"/>
      <c r="AD49" s="15"/>
      <c r="AE49" s="15"/>
      <c r="AF49" s="37">
        <v>0</v>
      </c>
      <c r="AG49" s="130"/>
      <c r="AH49" s="129"/>
      <c r="AI49" s="129"/>
      <c r="AJ49" s="47"/>
      <c r="AK49" s="15"/>
      <c r="AL49" s="15"/>
      <c r="AM49" s="31">
        <v>0</v>
      </c>
      <c r="AN49" s="45">
        <f t="shared" si="19"/>
        <v>0</v>
      </c>
    </row>
    <row r="50" spans="1:40" ht="12.75" customHeight="1">
      <c r="A50" s="402"/>
      <c r="B50" s="74"/>
      <c r="C50" s="24"/>
      <c r="D50" s="109" t="s">
        <v>48</v>
      </c>
      <c r="E50" s="130"/>
      <c r="F50" s="129"/>
      <c r="G50" s="129"/>
      <c r="H50" s="47"/>
      <c r="I50" s="15"/>
      <c r="J50" s="63"/>
      <c r="K50" s="31">
        <v>0</v>
      </c>
      <c r="L50" s="130"/>
      <c r="M50" s="129"/>
      <c r="N50" s="129"/>
      <c r="O50" s="47"/>
      <c r="P50" s="15"/>
      <c r="Q50" s="11"/>
      <c r="R50" s="37">
        <v>0</v>
      </c>
      <c r="S50" s="130"/>
      <c r="T50" s="129"/>
      <c r="U50" s="129"/>
      <c r="V50" s="47"/>
      <c r="W50" s="15"/>
      <c r="X50" s="11"/>
      <c r="Y50" s="31">
        <v>0</v>
      </c>
      <c r="Z50" s="130"/>
      <c r="AA50" s="129"/>
      <c r="AB50" s="129"/>
      <c r="AC50" s="47"/>
      <c r="AD50" s="15"/>
      <c r="AE50" s="11"/>
      <c r="AF50" s="37">
        <v>0</v>
      </c>
      <c r="AG50" s="130"/>
      <c r="AH50" s="129"/>
      <c r="AI50" s="129"/>
      <c r="AJ50" s="47"/>
      <c r="AK50" s="15"/>
      <c r="AL50" s="11"/>
      <c r="AM50" s="31">
        <v>0</v>
      </c>
      <c r="AN50" s="45">
        <f t="shared" si="19"/>
        <v>0</v>
      </c>
    </row>
    <row r="51" spans="1:40" ht="12.75" customHeight="1">
      <c r="A51" s="402"/>
      <c r="B51" s="74"/>
      <c r="C51" s="24"/>
      <c r="D51" s="109" t="s">
        <v>49</v>
      </c>
      <c r="E51" s="130"/>
      <c r="F51" s="129"/>
      <c r="G51" s="129"/>
      <c r="H51" s="47"/>
      <c r="I51" s="15"/>
      <c r="J51" s="63"/>
      <c r="K51" s="31"/>
      <c r="L51" s="130"/>
      <c r="M51" s="129"/>
      <c r="N51" s="129"/>
      <c r="O51" s="47"/>
      <c r="P51" s="15"/>
      <c r="Q51" s="11"/>
      <c r="R51" s="37"/>
      <c r="S51" s="130"/>
      <c r="T51" s="129"/>
      <c r="U51" s="129"/>
      <c r="V51" s="47"/>
      <c r="W51" s="15"/>
      <c r="X51" s="11"/>
      <c r="Y51" s="31"/>
      <c r="Z51" s="130"/>
      <c r="AA51" s="129"/>
      <c r="AB51" s="129"/>
      <c r="AC51" s="47"/>
      <c r="AD51" s="15"/>
      <c r="AE51" s="11"/>
      <c r="AF51" s="37"/>
      <c r="AG51" s="130"/>
      <c r="AH51" s="129"/>
      <c r="AI51" s="129"/>
      <c r="AJ51" s="47"/>
      <c r="AK51" s="15"/>
      <c r="AL51" s="11"/>
      <c r="AM51" s="31"/>
      <c r="AN51" s="45">
        <f t="shared" si="19"/>
        <v>0</v>
      </c>
    </row>
    <row r="52" spans="1:40" ht="12.75" customHeight="1">
      <c r="A52" s="402"/>
      <c r="B52" s="74"/>
      <c r="C52" s="13"/>
      <c r="D52" s="109" t="s">
        <v>50</v>
      </c>
      <c r="E52" s="109"/>
      <c r="F52" s="129"/>
      <c r="G52" s="129"/>
      <c r="H52" s="64"/>
      <c r="I52" s="14"/>
      <c r="J52" s="65"/>
      <c r="K52" s="31">
        <v>0</v>
      </c>
      <c r="L52" s="109"/>
      <c r="M52" s="129"/>
      <c r="N52" s="129"/>
      <c r="O52" s="64"/>
      <c r="P52" s="14"/>
      <c r="Q52" s="15"/>
      <c r="R52" s="37">
        <v>0</v>
      </c>
      <c r="S52" s="109"/>
      <c r="T52" s="129"/>
      <c r="U52" s="129"/>
      <c r="V52" s="64"/>
      <c r="W52" s="14"/>
      <c r="X52" s="15"/>
      <c r="Y52" s="31">
        <v>0</v>
      </c>
      <c r="Z52" s="109"/>
      <c r="AA52" s="129"/>
      <c r="AB52" s="129"/>
      <c r="AC52" s="64"/>
      <c r="AD52" s="14"/>
      <c r="AE52" s="15"/>
      <c r="AF52" s="37">
        <v>0</v>
      </c>
      <c r="AG52" s="109"/>
      <c r="AH52" s="129"/>
      <c r="AI52" s="129"/>
      <c r="AJ52" s="64"/>
      <c r="AK52" s="14"/>
      <c r="AL52" s="15"/>
      <c r="AM52" s="31">
        <v>0</v>
      </c>
      <c r="AN52" s="45">
        <f t="shared" si="19"/>
        <v>0</v>
      </c>
    </row>
    <row r="53" spans="1:40" ht="12.75" customHeight="1">
      <c r="A53" s="402"/>
      <c r="B53" s="74"/>
      <c r="C53" s="13"/>
      <c r="D53" s="109"/>
      <c r="E53" s="252"/>
      <c r="F53" s="308" t="s">
        <v>82</v>
      </c>
      <c r="G53" s="252" t="s">
        <v>83</v>
      </c>
      <c r="H53" s="252" t="s">
        <v>16</v>
      </c>
      <c r="I53" s="158"/>
      <c r="J53" s="64" t="s">
        <v>18</v>
      </c>
      <c r="K53" s="144">
        <v>0</v>
      </c>
      <c r="L53" s="109"/>
      <c r="M53" s="129"/>
      <c r="N53" s="129"/>
      <c r="O53" s="64"/>
      <c r="P53" s="64"/>
      <c r="Q53" s="64"/>
      <c r="R53" s="144">
        <v>0</v>
      </c>
      <c r="S53" s="109"/>
      <c r="T53" s="129"/>
      <c r="U53" s="129"/>
      <c r="V53" s="64"/>
      <c r="W53" s="64"/>
      <c r="X53" s="64"/>
      <c r="Y53" s="144">
        <v>0</v>
      </c>
      <c r="Z53" s="109"/>
      <c r="AA53" s="129"/>
      <c r="AB53" s="129"/>
      <c r="AC53" s="64"/>
      <c r="AD53" s="64"/>
      <c r="AE53" s="64"/>
      <c r="AF53" s="144">
        <v>0</v>
      </c>
      <c r="AG53" s="109"/>
      <c r="AH53" s="129"/>
      <c r="AI53" s="129"/>
      <c r="AJ53" s="64"/>
      <c r="AK53" s="64"/>
      <c r="AL53" s="64"/>
      <c r="AM53" s="144">
        <v>0</v>
      </c>
      <c r="AN53" s="45">
        <f t="shared" si="19"/>
        <v>0</v>
      </c>
    </row>
    <row r="54" spans="1:40" ht="12" customHeight="1">
      <c r="A54" s="402"/>
      <c r="B54" s="74"/>
      <c r="C54" s="16"/>
      <c r="D54" s="109" t="s">
        <v>51</v>
      </c>
      <c r="E54" s="309"/>
      <c r="F54" s="310" t="s">
        <v>84</v>
      </c>
      <c r="G54" s="310" t="s">
        <v>84</v>
      </c>
      <c r="H54" s="310" t="s">
        <v>84</v>
      </c>
      <c r="I54" s="311" t="s">
        <v>37</v>
      </c>
      <c r="J54" s="293" t="s">
        <v>75</v>
      </c>
      <c r="K54" s="188">
        <f>SUM(J55:J58)</f>
        <v>0</v>
      </c>
      <c r="L54" s="130"/>
      <c r="M54" s="129"/>
      <c r="N54" s="252"/>
      <c r="O54" s="47"/>
      <c r="P54" s="15"/>
      <c r="Q54" s="15"/>
      <c r="R54" s="190">
        <f>SUM(Q55:Q58)</f>
        <v>0</v>
      </c>
      <c r="S54" s="130"/>
      <c r="T54" s="129"/>
      <c r="U54" s="252"/>
      <c r="V54" s="47"/>
      <c r="W54" s="15"/>
      <c r="X54" s="15"/>
      <c r="Y54" s="188">
        <f>SUM(X55:X58)</f>
        <v>0</v>
      </c>
      <c r="Z54" s="130"/>
      <c r="AA54" s="129"/>
      <c r="AB54" s="252"/>
      <c r="AC54" s="47"/>
      <c r="AD54" s="15"/>
      <c r="AE54" s="15"/>
      <c r="AF54" s="190">
        <f>SUM(AE55:AE58)</f>
        <v>0</v>
      </c>
      <c r="AG54" s="130"/>
      <c r="AH54" s="129"/>
      <c r="AI54" s="252"/>
      <c r="AJ54" s="47"/>
      <c r="AK54" s="15"/>
      <c r="AL54" s="15"/>
      <c r="AM54" s="188">
        <f>SUM(AL55:AL58)</f>
        <v>0</v>
      </c>
      <c r="AN54" s="45">
        <f t="shared" si="19"/>
        <v>0</v>
      </c>
    </row>
    <row r="55" spans="1:41" ht="12.75" customHeight="1">
      <c r="A55" s="402"/>
      <c r="B55" s="74"/>
      <c r="C55" s="24"/>
      <c r="D55" s="133" t="s">
        <v>85</v>
      </c>
      <c r="E55" s="11"/>
      <c r="F55" s="307">
        <v>3816</v>
      </c>
      <c r="G55" s="307">
        <v>3816</v>
      </c>
      <c r="H55" s="307">
        <v>1914</v>
      </c>
      <c r="I55" s="306">
        <v>0</v>
      </c>
      <c r="J55" s="63">
        <f>(F55+G55+H55)*I55</f>
        <v>0</v>
      </c>
      <c r="K55" s="31"/>
      <c r="L55" s="17"/>
      <c r="M55" s="129"/>
      <c r="N55" s="11"/>
      <c r="O55" s="47"/>
      <c r="P55" s="15"/>
      <c r="Q55" s="11">
        <f>J55*1.07</f>
        <v>0</v>
      </c>
      <c r="R55" s="37"/>
      <c r="S55" s="17"/>
      <c r="T55" s="129"/>
      <c r="U55" s="11"/>
      <c r="V55" s="47"/>
      <c r="W55" s="15"/>
      <c r="X55" s="11">
        <f>Q55*1.07</f>
        <v>0</v>
      </c>
      <c r="Y55" s="31"/>
      <c r="Z55" s="17"/>
      <c r="AA55" s="129"/>
      <c r="AB55" s="11"/>
      <c r="AC55" s="47"/>
      <c r="AD55" s="15"/>
      <c r="AE55" s="11">
        <f>X55*1.07</f>
        <v>0</v>
      </c>
      <c r="AF55" s="37"/>
      <c r="AG55" s="17"/>
      <c r="AH55" s="129"/>
      <c r="AI55" s="11"/>
      <c r="AJ55" s="47"/>
      <c r="AK55" s="15"/>
      <c r="AL55" s="11">
        <f>AE55*1.07</f>
        <v>0</v>
      </c>
      <c r="AM55" s="31"/>
      <c r="AN55" s="45"/>
      <c r="AO55" s="273">
        <f>J55+Q55+X55+AE55+AL55</f>
        <v>0</v>
      </c>
    </row>
    <row r="56" spans="1:41" ht="12.75" customHeight="1">
      <c r="A56" s="402"/>
      <c r="B56" s="74"/>
      <c r="C56" s="24"/>
      <c r="D56" s="133"/>
      <c r="E56" s="17"/>
      <c r="F56" s="129"/>
      <c r="G56" s="129"/>
      <c r="H56" s="4"/>
      <c r="I56" s="15"/>
      <c r="J56" s="63">
        <v>0</v>
      </c>
      <c r="K56" s="31"/>
      <c r="L56" s="17"/>
      <c r="M56" s="129"/>
      <c r="N56" s="129"/>
      <c r="O56" s="47"/>
      <c r="P56" s="15"/>
      <c r="Q56" s="11">
        <v>0</v>
      </c>
      <c r="R56" s="37"/>
      <c r="S56" s="17"/>
      <c r="T56" s="129"/>
      <c r="U56" s="129"/>
      <c r="V56" s="47"/>
      <c r="W56" s="15"/>
      <c r="X56" s="11">
        <v>0</v>
      </c>
      <c r="Y56" s="31"/>
      <c r="Z56" s="17"/>
      <c r="AA56" s="129"/>
      <c r="AB56" s="129"/>
      <c r="AC56" s="47"/>
      <c r="AD56" s="15"/>
      <c r="AE56" s="11">
        <v>0</v>
      </c>
      <c r="AF56" s="37"/>
      <c r="AG56" s="17"/>
      <c r="AH56" s="129"/>
      <c r="AI56" s="129"/>
      <c r="AJ56" s="47"/>
      <c r="AK56" s="15"/>
      <c r="AL56" s="11">
        <v>0</v>
      </c>
      <c r="AM56" s="31"/>
      <c r="AN56" s="45"/>
      <c r="AO56" s="273">
        <f>J56+Q56+X56+AE56+AL56</f>
        <v>0</v>
      </c>
    </row>
    <row r="57" spans="1:41" ht="12.75" customHeight="1">
      <c r="A57" s="402"/>
      <c r="B57" s="74"/>
      <c r="C57" s="24"/>
      <c r="D57" s="133"/>
      <c r="E57" s="17"/>
      <c r="F57" s="129"/>
      <c r="G57" s="129"/>
      <c r="H57" s="47"/>
      <c r="I57" s="15"/>
      <c r="J57" s="63"/>
      <c r="K57" s="31"/>
      <c r="L57" s="17"/>
      <c r="M57" s="129"/>
      <c r="N57" s="129"/>
      <c r="O57" s="47"/>
      <c r="P57" s="15"/>
      <c r="Q57" s="11">
        <v>0</v>
      </c>
      <c r="R57" s="37"/>
      <c r="S57" s="17"/>
      <c r="T57" s="129"/>
      <c r="U57" s="129"/>
      <c r="V57" s="47"/>
      <c r="W57" s="15"/>
      <c r="X57" s="11">
        <v>0</v>
      </c>
      <c r="Y57" s="31"/>
      <c r="Z57" s="17"/>
      <c r="AA57" s="129"/>
      <c r="AB57" s="129"/>
      <c r="AC57" s="47"/>
      <c r="AD57" s="15"/>
      <c r="AE57" s="11">
        <v>0</v>
      </c>
      <c r="AF57" s="37"/>
      <c r="AG57" s="17"/>
      <c r="AH57" s="129"/>
      <c r="AI57" s="129"/>
      <c r="AJ57" s="47"/>
      <c r="AK57" s="15"/>
      <c r="AL57" s="11">
        <v>0</v>
      </c>
      <c r="AM57" s="31"/>
      <c r="AN57" s="45"/>
      <c r="AO57" s="273">
        <f>J57+Q57+X57+AE57+AL57</f>
        <v>0</v>
      </c>
    </row>
    <row r="58" spans="1:41" ht="12.75" customHeight="1">
      <c r="A58" s="402"/>
      <c r="B58" s="74"/>
      <c r="C58" s="56"/>
      <c r="D58" s="132"/>
      <c r="E58" s="18"/>
      <c r="F58" s="131"/>
      <c r="G58" s="131"/>
      <c r="H58" s="19"/>
      <c r="I58" s="19"/>
      <c r="J58" s="20"/>
      <c r="K58" s="32"/>
      <c r="L58" s="18"/>
      <c r="M58" s="131"/>
      <c r="N58" s="131"/>
      <c r="O58" s="19"/>
      <c r="P58" s="19"/>
      <c r="Q58" s="20">
        <v>0</v>
      </c>
      <c r="R58" s="38"/>
      <c r="S58" s="18"/>
      <c r="T58" s="131"/>
      <c r="U58" s="131"/>
      <c r="V58" s="19"/>
      <c r="W58" s="19"/>
      <c r="X58" s="20">
        <v>0</v>
      </c>
      <c r="Y58" s="32"/>
      <c r="Z58" s="18"/>
      <c r="AA58" s="131"/>
      <c r="AB58" s="131"/>
      <c r="AC58" s="19"/>
      <c r="AD58" s="19"/>
      <c r="AE58" s="20">
        <v>0</v>
      </c>
      <c r="AF58" s="38"/>
      <c r="AG58" s="18"/>
      <c r="AH58" s="131"/>
      <c r="AI58" s="131"/>
      <c r="AJ58" s="19"/>
      <c r="AK58" s="19"/>
      <c r="AL58" s="20">
        <v>0</v>
      </c>
      <c r="AM58" s="32"/>
      <c r="AN58" s="45"/>
      <c r="AO58" s="273">
        <f>J58+Q58+X58+AE58+AL58</f>
        <v>0</v>
      </c>
    </row>
    <row r="59" spans="1:40" ht="12.75" customHeight="1">
      <c r="A59" s="402"/>
      <c r="B59" s="75" t="s">
        <v>54</v>
      </c>
      <c r="C59" s="332" t="s">
        <v>52</v>
      </c>
      <c r="D59" s="333"/>
      <c r="E59" s="333"/>
      <c r="F59" s="333"/>
      <c r="G59" s="333"/>
      <c r="H59" s="218"/>
      <c r="I59" s="218"/>
      <c r="J59" s="278"/>
      <c r="K59" s="136">
        <f>SUM(K46:K54)</f>
        <v>0</v>
      </c>
      <c r="L59" s="327"/>
      <c r="M59" s="349"/>
      <c r="N59" s="349"/>
      <c r="O59" s="134"/>
      <c r="P59" s="134"/>
      <c r="Q59" s="135"/>
      <c r="R59" s="136">
        <f>SUM(R46:R54)</f>
        <v>0</v>
      </c>
      <c r="S59" s="216"/>
      <c r="T59" s="217"/>
      <c r="U59" s="217"/>
      <c r="V59" s="134"/>
      <c r="W59" s="134"/>
      <c r="X59" s="135"/>
      <c r="Y59" s="136">
        <f>SUM(Y46:Y54)</f>
        <v>0</v>
      </c>
      <c r="Z59" s="216"/>
      <c r="AA59" s="217"/>
      <c r="AB59" s="217"/>
      <c r="AC59" s="217"/>
      <c r="AD59" s="134"/>
      <c r="AE59" s="135"/>
      <c r="AF59" s="136">
        <f>SUM(AF46:AF54)</f>
        <v>0</v>
      </c>
      <c r="AG59" s="327"/>
      <c r="AH59" s="349"/>
      <c r="AI59" s="349"/>
      <c r="AJ59" s="349"/>
      <c r="AK59" s="134"/>
      <c r="AL59" s="135"/>
      <c r="AM59" s="136">
        <f>SUM(AM46:AM54)</f>
        <v>0</v>
      </c>
      <c r="AN59" s="140">
        <f>SUM(K59:AM59)</f>
        <v>0</v>
      </c>
    </row>
    <row r="60" spans="1:40" ht="4.5" customHeight="1">
      <c r="A60" s="402"/>
      <c r="B60" s="74"/>
      <c r="C60" s="57"/>
      <c r="D60" s="57"/>
      <c r="E60" s="57"/>
      <c r="F60" s="57"/>
      <c r="G60" s="57"/>
      <c r="H60" s="12"/>
      <c r="I60" s="12"/>
      <c r="J60" s="12"/>
      <c r="K60" s="122"/>
      <c r="L60" s="57"/>
      <c r="M60" s="57"/>
      <c r="N60" s="57"/>
      <c r="O60" s="139"/>
      <c r="P60" s="139"/>
      <c r="Q60" s="139"/>
      <c r="R60" s="122"/>
      <c r="S60" s="57"/>
      <c r="T60" s="57"/>
      <c r="U60" s="57"/>
      <c r="V60" s="139"/>
      <c r="W60" s="139"/>
      <c r="X60" s="139"/>
      <c r="Y60" s="122"/>
      <c r="Z60" s="57"/>
      <c r="AA60" s="57"/>
      <c r="AB60" s="57"/>
      <c r="AC60" s="139"/>
      <c r="AD60" s="139"/>
      <c r="AE60" s="139"/>
      <c r="AF60" s="122"/>
      <c r="AG60" s="57"/>
      <c r="AH60" s="57"/>
      <c r="AI60" s="57"/>
      <c r="AJ60" s="139"/>
      <c r="AK60" s="139"/>
      <c r="AL60" s="139"/>
      <c r="AM60" s="122"/>
      <c r="AN60" s="141"/>
    </row>
    <row r="61" spans="1:40" ht="12.75" customHeight="1">
      <c r="A61" s="402"/>
      <c r="B61" s="74"/>
      <c r="C61" s="390" t="s">
        <v>9</v>
      </c>
      <c r="D61" s="391"/>
      <c r="E61" s="391"/>
      <c r="F61" s="391"/>
      <c r="G61" s="391"/>
      <c r="H61" s="416"/>
      <c r="I61" s="416"/>
      <c r="J61" s="417"/>
      <c r="K61" s="146">
        <f>K22+K26+K34+K45+K59</f>
        <v>0</v>
      </c>
      <c r="L61" s="372"/>
      <c r="M61" s="373"/>
      <c r="N61" s="373"/>
      <c r="O61" s="416"/>
      <c r="P61" s="416"/>
      <c r="Q61" s="417"/>
      <c r="R61" s="146">
        <f>R22+R26+R34+R45+R59</f>
        <v>0</v>
      </c>
      <c r="S61" s="372"/>
      <c r="T61" s="373"/>
      <c r="U61" s="373"/>
      <c r="V61" s="416"/>
      <c r="W61" s="416"/>
      <c r="X61" s="417"/>
      <c r="Y61" s="146">
        <f>Y22+Y26+Y34+Y45+Y59</f>
        <v>0</v>
      </c>
      <c r="Z61" s="372"/>
      <c r="AA61" s="373"/>
      <c r="AB61" s="373"/>
      <c r="AC61" s="416"/>
      <c r="AD61" s="416"/>
      <c r="AE61" s="417"/>
      <c r="AF61" s="146">
        <f>AF22+AF26+AF34+AF45+AF59</f>
        <v>0</v>
      </c>
      <c r="AG61" s="255"/>
      <c r="AH61" s="256"/>
      <c r="AI61" s="256"/>
      <c r="AJ61" s="416"/>
      <c r="AK61" s="416"/>
      <c r="AL61" s="417"/>
      <c r="AM61" s="146">
        <f>AM22+AM26+AM34+AM45+AM59</f>
        <v>0</v>
      </c>
      <c r="AN61" s="147">
        <f>SUM(K61:AM61)</f>
        <v>0</v>
      </c>
    </row>
    <row r="62" spans="1:41" s="22" customFormat="1" ht="12.75" customHeight="1">
      <c r="A62" s="402"/>
      <c r="B62" s="74"/>
      <c r="C62" s="380" t="s">
        <v>10</v>
      </c>
      <c r="D62" s="380"/>
      <c r="E62" s="380"/>
      <c r="F62" s="380"/>
      <c r="G62" s="380"/>
      <c r="H62" s="416"/>
      <c r="I62" s="416"/>
      <c r="J62" s="417"/>
      <c r="K62" s="30">
        <f>SUM(K61)</f>
        <v>0</v>
      </c>
      <c r="L62" s="365"/>
      <c r="M62" s="366"/>
      <c r="N62" s="366"/>
      <c r="O62" s="416"/>
      <c r="P62" s="416"/>
      <c r="Q62" s="417"/>
      <c r="R62" s="30">
        <f>SUM(R61)</f>
        <v>0</v>
      </c>
      <c r="S62" s="365"/>
      <c r="T62" s="366"/>
      <c r="U62" s="366"/>
      <c r="V62" s="416"/>
      <c r="W62" s="416"/>
      <c r="X62" s="417"/>
      <c r="Y62" s="30">
        <f>SUM(Y61)</f>
        <v>0</v>
      </c>
      <c r="Z62" s="365"/>
      <c r="AA62" s="366"/>
      <c r="AB62" s="366"/>
      <c r="AC62" s="416"/>
      <c r="AD62" s="416"/>
      <c r="AE62" s="417"/>
      <c r="AF62" s="30">
        <f>SUM(AF61)</f>
        <v>0</v>
      </c>
      <c r="AG62" s="253"/>
      <c r="AH62" s="254"/>
      <c r="AI62" s="254"/>
      <c r="AJ62" s="425"/>
      <c r="AK62" s="425"/>
      <c r="AL62" s="426"/>
      <c r="AM62" s="30">
        <f>SUM(AM61)</f>
        <v>0</v>
      </c>
      <c r="AN62" s="48">
        <f>SUM(K62:AM62)</f>
        <v>0</v>
      </c>
      <c r="AO62" s="274"/>
    </row>
    <row r="63" spans="1:40" ht="12.75" customHeight="1" hidden="1">
      <c r="A63" s="402"/>
      <c r="B63" s="74"/>
      <c r="C63" s="23"/>
      <c r="D63" s="23"/>
      <c r="E63" s="23"/>
      <c r="F63" s="357"/>
      <c r="G63" s="357"/>
      <c r="H63" s="12"/>
      <c r="I63" s="12"/>
      <c r="J63" s="66"/>
      <c r="K63" s="31"/>
      <c r="L63" s="23"/>
      <c r="M63" s="357"/>
      <c r="N63" s="357"/>
      <c r="O63" s="12"/>
      <c r="P63" s="12"/>
      <c r="Q63" s="12"/>
      <c r="R63" s="37"/>
      <c r="S63" s="23"/>
      <c r="T63" s="357"/>
      <c r="U63" s="357"/>
      <c r="V63" s="12"/>
      <c r="W63" s="12"/>
      <c r="X63" s="12"/>
      <c r="Y63" s="31"/>
      <c r="Z63" s="23"/>
      <c r="AA63" s="357"/>
      <c r="AB63" s="357"/>
      <c r="AC63" s="12"/>
      <c r="AD63" s="12"/>
      <c r="AE63" s="66"/>
      <c r="AF63" s="37"/>
      <c r="AG63" s="23"/>
      <c r="AH63" s="357"/>
      <c r="AI63" s="357"/>
      <c r="AJ63" s="12"/>
      <c r="AK63" s="12"/>
      <c r="AL63" s="66"/>
      <c r="AM63" s="31"/>
      <c r="AN63" s="45"/>
    </row>
    <row r="64" spans="1:40" ht="10.5" customHeight="1" hidden="1">
      <c r="A64" s="402"/>
      <c r="B64" s="74"/>
      <c r="C64" s="13"/>
      <c r="D64" s="23"/>
      <c r="E64" s="23"/>
      <c r="F64" s="358"/>
      <c r="G64" s="358"/>
      <c r="H64" s="12"/>
      <c r="I64" s="12"/>
      <c r="J64" s="66"/>
      <c r="K64" s="31"/>
      <c r="L64" s="23"/>
      <c r="M64" s="358"/>
      <c r="N64" s="358"/>
      <c r="O64" s="12"/>
      <c r="P64" s="12"/>
      <c r="Q64" s="12"/>
      <c r="R64" s="37"/>
      <c r="S64" s="23"/>
      <c r="T64" s="358"/>
      <c r="U64" s="358"/>
      <c r="V64" s="12"/>
      <c r="W64" s="12"/>
      <c r="X64" s="12"/>
      <c r="Y64" s="31"/>
      <c r="Z64" s="23"/>
      <c r="AA64" s="358"/>
      <c r="AB64" s="358"/>
      <c r="AC64" s="12"/>
      <c r="AD64" s="12"/>
      <c r="AE64" s="66"/>
      <c r="AF64" s="37"/>
      <c r="AG64" s="23"/>
      <c r="AH64" s="358"/>
      <c r="AI64" s="358"/>
      <c r="AJ64" s="12"/>
      <c r="AK64" s="12"/>
      <c r="AL64" s="66"/>
      <c r="AM64" s="31"/>
      <c r="AN64" s="45"/>
    </row>
    <row r="65" spans="1:40" ht="10.5" customHeight="1">
      <c r="A65" s="402"/>
      <c r="B65" s="74"/>
      <c r="C65" s="24" t="s">
        <v>11</v>
      </c>
      <c r="D65" s="23"/>
      <c r="E65" s="23"/>
      <c r="F65" s="352"/>
      <c r="G65" s="352"/>
      <c r="H65" s="12"/>
      <c r="I65" s="12"/>
      <c r="J65" s="66"/>
      <c r="K65" s="31">
        <f>-K26</f>
        <v>0</v>
      </c>
      <c r="L65" s="23"/>
      <c r="M65" s="352"/>
      <c r="N65" s="352"/>
      <c r="O65" s="11"/>
      <c r="P65" s="11"/>
      <c r="Q65" s="62"/>
      <c r="R65" s="37">
        <f>-R26</f>
        <v>0</v>
      </c>
      <c r="S65" s="23"/>
      <c r="T65" s="352"/>
      <c r="U65" s="352"/>
      <c r="V65" s="11"/>
      <c r="W65" s="11"/>
      <c r="X65" s="62"/>
      <c r="Y65" s="31">
        <f>-Y26</f>
        <v>0</v>
      </c>
      <c r="Z65" s="23"/>
      <c r="AA65" s="352"/>
      <c r="AB65" s="352"/>
      <c r="AC65" s="11"/>
      <c r="AD65" s="11"/>
      <c r="AE65" s="62"/>
      <c r="AF65" s="37">
        <f>-AF26</f>
        <v>0</v>
      </c>
      <c r="AG65" s="23"/>
      <c r="AH65" s="352"/>
      <c r="AI65" s="352"/>
      <c r="AJ65" s="11"/>
      <c r="AK65" s="11"/>
      <c r="AL65" s="62"/>
      <c r="AM65" s="31">
        <f>-AM26</f>
        <v>0</v>
      </c>
      <c r="AN65" s="152"/>
    </row>
    <row r="66" spans="1:40" ht="12">
      <c r="A66" s="402"/>
      <c r="B66" s="74"/>
      <c r="C66" s="24" t="s">
        <v>57</v>
      </c>
      <c r="D66" s="4"/>
      <c r="E66" s="4"/>
      <c r="F66" s="352"/>
      <c r="G66" s="352"/>
      <c r="H66" s="5"/>
      <c r="I66" s="5"/>
      <c r="J66" s="63"/>
      <c r="K66" s="31">
        <v>0</v>
      </c>
      <c r="L66" s="4"/>
      <c r="M66" s="352"/>
      <c r="N66" s="352"/>
      <c r="O66" s="11"/>
      <c r="P66" s="11"/>
      <c r="Q66" s="62"/>
      <c r="R66" s="37">
        <v>0</v>
      </c>
      <c r="S66" s="4"/>
      <c r="T66" s="352"/>
      <c r="U66" s="352"/>
      <c r="V66" s="11"/>
      <c r="W66" s="11"/>
      <c r="X66" s="62"/>
      <c r="Y66" s="31">
        <v>0</v>
      </c>
      <c r="Z66" s="4"/>
      <c r="AA66" s="352"/>
      <c r="AB66" s="352"/>
      <c r="AC66" s="11"/>
      <c r="AD66" s="11"/>
      <c r="AE66" s="62"/>
      <c r="AF66" s="37">
        <v>0</v>
      </c>
      <c r="AG66" s="4"/>
      <c r="AH66" s="352"/>
      <c r="AI66" s="352"/>
      <c r="AJ66" s="11"/>
      <c r="AK66" s="11"/>
      <c r="AL66" s="62"/>
      <c r="AM66" s="31">
        <f>-AM45</f>
        <v>0</v>
      </c>
      <c r="AN66" s="152"/>
    </row>
    <row r="67" spans="1:40" ht="12">
      <c r="A67" s="402"/>
      <c r="B67" s="74"/>
      <c r="C67" s="24" t="s">
        <v>12</v>
      </c>
      <c r="D67" s="4"/>
      <c r="E67" s="4"/>
      <c r="F67" s="352"/>
      <c r="G67" s="352"/>
      <c r="H67" s="5"/>
      <c r="I67" s="5"/>
      <c r="J67" s="63"/>
      <c r="K67" s="31">
        <f>-K55</f>
        <v>0</v>
      </c>
      <c r="L67" s="4"/>
      <c r="M67" s="352"/>
      <c r="N67" s="352"/>
      <c r="O67" s="11"/>
      <c r="P67" s="11"/>
      <c r="Q67" s="62"/>
      <c r="R67" s="37">
        <f>-R55</f>
        <v>0</v>
      </c>
      <c r="S67" s="4"/>
      <c r="T67" s="352"/>
      <c r="U67" s="352"/>
      <c r="V67" s="11"/>
      <c r="W67" s="11"/>
      <c r="X67" s="62"/>
      <c r="Y67" s="31">
        <f>-Y55</f>
        <v>0</v>
      </c>
      <c r="Z67" s="4"/>
      <c r="AA67" s="352"/>
      <c r="AB67" s="352"/>
      <c r="AC67" s="11"/>
      <c r="AD67" s="11"/>
      <c r="AE67" s="62"/>
      <c r="AF67" s="37">
        <v>0</v>
      </c>
      <c r="AG67" s="4"/>
      <c r="AH67" s="352"/>
      <c r="AI67" s="352"/>
      <c r="AJ67" s="11"/>
      <c r="AK67" s="11"/>
      <c r="AL67" s="62"/>
      <c r="AM67" s="31">
        <v>0</v>
      </c>
      <c r="AN67" s="152"/>
    </row>
    <row r="68" spans="1:40" ht="12">
      <c r="A68" s="402"/>
      <c r="B68" s="74"/>
      <c r="C68" s="25" t="s">
        <v>81</v>
      </c>
      <c r="D68" s="6"/>
      <c r="E68" s="6"/>
      <c r="F68" s="353"/>
      <c r="G68" s="353"/>
      <c r="H68" s="7"/>
      <c r="I68" s="7"/>
      <c r="J68" s="67"/>
      <c r="K68" s="32">
        <f>-K52+K53</f>
        <v>0</v>
      </c>
      <c r="L68" s="6"/>
      <c r="M68" s="353"/>
      <c r="N68" s="353"/>
      <c r="O68" s="120"/>
      <c r="P68" s="120"/>
      <c r="Q68" s="138"/>
      <c r="R68" s="38">
        <f>-R52+R53</f>
        <v>0</v>
      </c>
      <c r="S68" s="6"/>
      <c r="T68" s="353"/>
      <c r="U68" s="353"/>
      <c r="V68" s="120"/>
      <c r="W68" s="120"/>
      <c r="X68" s="138"/>
      <c r="Y68" s="32">
        <f>-Y52+Y53</f>
        <v>0</v>
      </c>
      <c r="Z68" s="6"/>
      <c r="AA68" s="353"/>
      <c r="AB68" s="353"/>
      <c r="AC68" s="120"/>
      <c r="AD68" s="120"/>
      <c r="AE68" s="138"/>
      <c r="AF68" s="38">
        <f>-AF52+AF53</f>
        <v>0</v>
      </c>
      <c r="AG68" s="6"/>
      <c r="AH68" s="353"/>
      <c r="AI68" s="353"/>
      <c r="AJ68" s="120"/>
      <c r="AK68" s="120"/>
      <c r="AL68" s="138"/>
      <c r="AM68" s="32">
        <f>-AM52+AM53</f>
        <v>0</v>
      </c>
      <c r="AN68" s="151"/>
    </row>
    <row r="69" spans="1:41" s="26" customFormat="1" ht="12">
      <c r="A69" s="402"/>
      <c r="B69" s="74"/>
      <c r="C69" s="97" t="s">
        <v>19</v>
      </c>
      <c r="D69" s="93"/>
      <c r="E69" s="93"/>
      <c r="F69" s="93"/>
      <c r="G69" s="93"/>
      <c r="H69" s="41"/>
      <c r="I69" s="41"/>
      <c r="J69" s="68"/>
      <c r="K69" s="36">
        <f>K61+K65+K66+K67+K68</f>
        <v>0</v>
      </c>
      <c r="L69" s="93"/>
      <c r="M69" s="93"/>
      <c r="N69" s="93"/>
      <c r="O69" s="41"/>
      <c r="P69" s="41"/>
      <c r="Q69" s="41"/>
      <c r="R69" s="36">
        <f>R61+R65+R66+R67+R68</f>
        <v>0</v>
      </c>
      <c r="S69" s="93"/>
      <c r="T69" s="93"/>
      <c r="U69" s="93"/>
      <c r="V69" s="41"/>
      <c r="W69" s="41"/>
      <c r="X69" s="41"/>
      <c r="Y69" s="36">
        <f>Y61+Y65+Y66+Y67+Y68</f>
        <v>0</v>
      </c>
      <c r="Z69" s="93"/>
      <c r="AA69" s="93"/>
      <c r="AB69" s="93"/>
      <c r="AC69" s="41"/>
      <c r="AD69" s="41"/>
      <c r="AE69" s="68"/>
      <c r="AF69" s="36">
        <f>AF61+AF65+AF66+AF67+AF68</f>
        <v>0</v>
      </c>
      <c r="AG69" s="93"/>
      <c r="AH69" s="93"/>
      <c r="AI69" s="93"/>
      <c r="AJ69" s="41"/>
      <c r="AK69" s="41"/>
      <c r="AL69" s="68"/>
      <c r="AM69" s="36">
        <f>AM61+AM65+AM66+AM67+AM68</f>
        <v>0</v>
      </c>
      <c r="AN69" s="46">
        <f>SUM(K69+R69+Y69+AF69+AM69)</f>
        <v>0</v>
      </c>
      <c r="AO69" s="275"/>
    </row>
    <row r="70" spans="1:41" ht="12.75" customHeight="1">
      <c r="A70" s="402"/>
      <c r="B70" s="74" t="s">
        <v>55</v>
      </c>
      <c r="C70" s="279" t="s">
        <v>76</v>
      </c>
      <c r="D70" s="40"/>
      <c r="E70" s="312">
        <v>0.535</v>
      </c>
      <c r="F70" s="257"/>
      <c r="G70" s="257"/>
      <c r="H70" s="41"/>
      <c r="I70" s="41"/>
      <c r="J70" s="68"/>
      <c r="K70" s="36">
        <f>ROUND(K69*E70,0)</f>
        <v>0</v>
      </c>
      <c r="L70" s="378"/>
      <c r="M70" s="379"/>
      <c r="N70" s="379"/>
      <c r="O70" s="41"/>
      <c r="P70" s="41"/>
      <c r="Q70" s="41"/>
      <c r="R70" s="36">
        <f>ROUND(R69*E70,0)</f>
        <v>0</v>
      </c>
      <c r="S70" s="378"/>
      <c r="T70" s="379"/>
      <c r="U70" s="379"/>
      <c r="V70" s="41"/>
      <c r="W70" s="41"/>
      <c r="X70" s="41"/>
      <c r="Y70" s="36">
        <f>ROUND(Y69*E70,0)</f>
        <v>0</v>
      </c>
      <c r="Z70" s="378"/>
      <c r="AA70" s="379"/>
      <c r="AB70" s="379"/>
      <c r="AC70" s="41"/>
      <c r="AD70" s="41"/>
      <c r="AE70" s="68"/>
      <c r="AF70" s="36">
        <f>ROUND(AF69*E70,0)</f>
        <v>0</v>
      </c>
      <c r="AG70" s="378"/>
      <c r="AH70" s="379"/>
      <c r="AI70" s="379"/>
      <c r="AJ70" s="41"/>
      <c r="AK70" s="41"/>
      <c r="AL70" s="68"/>
      <c r="AM70" s="36">
        <f>ROUND(AM69*E70,0)</f>
        <v>0</v>
      </c>
      <c r="AN70" s="46">
        <f>SUM(K70+R70+Y70+AF70+AM70)</f>
        <v>0</v>
      </c>
      <c r="AO70" s="273">
        <f>(AN38+AN39)*25%</f>
        <v>0</v>
      </c>
    </row>
    <row r="71" spans="1:40" ht="15" customHeight="1" thickBot="1">
      <c r="A71" s="403"/>
      <c r="B71" s="142" t="s">
        <v>56</v>
      </c>
      <c r="C71" s="404" t="s">
        <v>13</v>
      </c>
      <c r="D71" s="404"/>
      <c r="E71" s="49"/>
      <c r="F71" s="49"/>
      <c r="G71" s="49"/>
      <c r="H71" s="405"/>
      <c r="I71" s="405"/>
      <c r="J71" s="406"/>
      <c r="K71" s="148">
        <f>K61+K70</f>
        <v>0</v>
      </c>
      <c r="L71" s="49"/>
      <c r="M71" s="49"/>
      <c r="N71" s="49"/>
      <c r="O71" s="405"/>
      <c r="P71" s="405"/>
      <c r="Q71" s="406"/>
      <c r="R71" s="148">
        <f>R61+R70</f>
        <v>0</v>
      </c>
      <c r="S71" s="49"/>
      <c r="T71" s="49"/>
      <c r="U71" s="49"/>
      <c r="V71" s="405"/>
      <c r="W71" s="405"/>
      <c r="X71" s="406"/>
      <c r="Y71" s="148">
        <f>Y61+Y70</f>
        <v>0</v>
      </c>
      <c r="Z71" s="49"/>
      <c r="AA71" s="49"/>
      <c r="AB71" s="49"/>
      <c r="AC71" s="405"/>
      <c r="AD71" s="405"/>
      <c r="AE71" s="406"/>
      <c r="AF71" s="148">
        <f>AF69+AF70</f>
        <v>0</v>
      </c>
      <c r="AG71" s="49"/>
      <c r="AH71" s="49"/>
      <c r="AI71" s="49"/>
      <c r="AJ71" s="405"/>
      <c r="AK71" s="405"/>
      <c r="AL71" s="406"/>
      <c r="AM71" s="148">
        <f>AM61+AM70</f>
        <v>0</v>
      </c>
      <c r="AN71" s="149">
        <f>SUM(K71+R71+Y71+AF71+AM71)</f>
        <v>0</v>
      </c>
    </row>
    <row r="72" ht="12.75" customHeight="1"/>
    <row r="73" spans="39:40" ht="12.75" customHeight="1">
      <c r="AM73" s="267"/>
      <c r="AN73" s="268"/>
    </row>
    <row r="74" spans="3:40" ht="12.75" customHeight="1">
      <c r="C74"/>
      <c r="D74"/>
      <c r="E74"/>
      <c r="F74"/>
      <c r="G74"/>
      <c r="L74"/>
      <c r="M74"/>
      <c r="N74"/>
      <c r="S74"/>
      <c r="T74"/>
      <c r="U74"/>
      <c r="Z74"/>
      <c r="AA74"/>
      <c r="AB74"/>
      <c r="AG74"/>
      <c r="AH74"/>
      <c r="AI74"/>
      <c r="AN74" s="258"/>
    </row>
    <row r="75" spans="3:35" ht="12.75" customHeight="1">
      <c r="C75"/>
      <c r="D75"/>
      <c r="E75"/>
      <c r="F75"/>
      <c r="G75"/>
      <c r="L75"/>
      <c r="M75"/>
      <c r="N75"/>
      <c r="S75"/>
      <c r="T75"/>
      <c r="U75"/>
      <c r="Z75"/>
      <c r="AA75"/>
      <c r="AB75"/>
      <c r="AG75"/>
      <c r="AH75"/>
      <c r="AI75"/>
    </row>
    <row r="76" spans="3:43" ht="12.75" customHeight="1">
      <c r="C76"/>
      <c r="D76"/>
      <c r="E76"/>
      <c r="F76"/>
      <c r="G76"/>
      <c r="L76"/>
      <c r="M76"/>
      <c r="N76"/>
      <c r="S76"/>
      <c r="T76"/>
      <c r="U76"/>
      <c r="Z76"/>
      <c r="AA76"/>
      <c r="AB76"/>
      <c r="AG76"/>
      <c r="AH76"/>
      <c r="AI76"/>
      <c r="AQ76" s="150"/>
    </row>
    <row r="77" spans="3:35" ht="12.75">
      <c r="C77"/>
      <c r="D77"/>
      <c r="E77"/>
      <c r="F77"/>
      <c r="G77"/>
      <c r="L77"/>
      <c r="M77"/>
      <c r="N77"/>
      <c r="S77"/>
      <c r="T77"/>
      <c r="U77"/>
      <c r="Z77"/>
      <c r="AA77"/>
      <c r="AB77"/>
      <c r="AG77"/>
      <c r="AH77"/>
      <c r="AI77"/>
    </row>
    <row r="78" spans="3:35" ht="12.75" customHeight="1">
      <c r="C78"/>
      <c r="D78"/>
      <c r="E78"/>
      <c r="F78"/>
      <c r="G78"/>
      <c r="L78"/>
      <c r="M78"/>
      <c r="N78"/>
      <c r="S78"/>
      <c r="T78"/>
      <c r="U78"/>
      <c r="Z78"/>
      <c r="AA78"/>
      <c r="AB78"/>
      <c r="AG78"/>
      <c r="AH78"/>
      <c r="AI78"/>
    </row>
    <row r="79" spans="3:35" ht="12.75" customHeight="1">
      <c r="C79"/>
      <c r="D79"/>
      <c r="E79"/>
      <c r="F79"/>
      <c r="G79"/>
      <c r="L79"/>
      <c r="M79"/>
      <c r="N79"/>
      <c r="S79"/>
      <c r="T79"/>
      <c r="U79"/>
      <c r="Z79"/>
      <c r="AA79"/>
      <c r="AB79"/>
      <c r="AG79"/>
      <c r="AH79"/>
      <c r="AI79"/>
    </row>
    <row r="80" spans="3:35" ht="12.75" customHeight="1">
      <c r="C80"/>
      <c r="D80"/>
      <c r="E80"/>
      <c r="F80"/>
      <c r="G80"/>
      <c r="L80"/>
      <c r="M80"/>
      <c r="N80"/>
      <c r="S80"/>
      <c r="T80"/>
      <c r="U80"/>
      <c r="Z80"/>
      <c r="AA80"/>
      <c r="AB80"/>
      <c r="AG80"/>
      <c r="AH80"/>
      <c r="AI80"/>
    </row>
    <row r="81" spans="3:35" ht="12.75" customHeight="1">
      <c r="C81"/>
      <c r="D81"/>
      <c r="E81"/>
      <c r="F81"/>
      <c r="G81"/>
      <c r="L81"/>
      <c r="M81"/>
      <c r="N81"/>
      <c r="S81"/>
      <c r="T81"/>
      <c r="U81"/>
      <c r="Z81"/>
      <c r="AA81"/>
      <c r="AB81"/>
      <c r="AG81"/>
      <c r="AH81"/>
      <c r="AI81"/>
    </row>
    <row r="82" spans="3:35" ht="12.75" customHeight="1">
      <c r="C82"/>
      <c r="D82"/>
      <c r="E82"/>
      <c r="F82"/>
      <c r="G82"/>
      <c r="L82"/>
      <c r="M82"/>
      <c r="N82"/>
      <c r="S82"/>
      <c r="T82"/>
      <c r="U82"/>
      <c r="Z82"/>
      <c r="AA82"/>
      <c r="AB82"/>
      <c r="AG82"/>
      <c r="AH82"/>
      <c r="AI82"/>
    </row>
    <row r="83" spans="3:35" ht="12.75" customHeight="1">
      <c r="C83"/>
      <c r="D83"/>
      <c r="E83"/>
      <c r="F83"/>
      <c r="G83"/>
      <c r="L83"/>
      <c r="M83"/>
      <c r="N83"/>
      <c r="S83"/>
      <c r="T83"/>
      <c r="U83"/>
      <c r="Z83"/>
      <c r="AA83"/>
      <c r="AB83"/>
      <c r="AG83"/>
      <c r="AH83"/>
      <c r="AI83"/>
    </row>
    <row r="84" spans="3:35" ht="12.75" customHeight="1">
      <c r="C84"/>
      <c r="D84"/>
      <c r="E84"/>
      <c r="F84"/>
      <c r="G84"/>
      <c r="L84"/>
      <c r="M84"/>
      <c r="N84"/>
      <c r="S84"/>
      <c r="T84"/>
      <c r="U84"/>
      <c r="Z84"/>
      <c r="AA84"/>
      <c r="AB84"/>
      <c r="AG84"/>
      <c r="AH84"/>
      <c r="AI84"/>
    </row>
    <row r="85" spans="3:35" ht="12.75" customHeight="1">
      <c r="C85"/>
      <c r="D85"/>
      <c r="E85"/>
      <c r="F85"/>
      <c r="G85"/>
      <c r="L85"/>
      <c r="M85"/>
      <c r="N85"/>
      <c r="S85"/>
      <c r="T85"/>
      <c r="U85"/>
      <c r="Z85"/>
      <c r="AA85"/>
      <c r="AB85"/>
      <c r="AG85"/>
      <c r="AH85"/>
      <c r="AI85"/>
    </row>
    <row r="86" spans="3:35" ht="12.75" customHeight="1">
      <c r="C86"/>
      <c r="D86"/>
      <c r="E86"/>
      <c r="F86"/>
      <c r="G86"/>
      <c r="L86"/>
      <c r="M86"/>
      <c r="N86"/>
      <c r="S86"/>
      <c r="T86"/>
      <c r="U86"/>
      <c r="Z86"/>
      <c r="AA86"/>
      <c r="AB86"/>
      <c r="AG86"/>
      <c r="AH86"/>
      <c r="AI86"/>
    </row>
    <row r="87" ht="12.75" customHeight="1"/>
    <row r="88" ht="12.75" customHeight="1"/>
    <row r="89" ht="12.75" customHeight="1"/>
  </sheetData>
  <sheetProtection/>
  <mergeCells count="210">
    <mergeCell ref="V71:X71"/>
    <mergeCell ref="AM6:AM7"/>
    <mergeCell ref="Z38:AB38"/>
    <mergeCell ref="L38:N38"/>
    <mergeCell ref="L39:N39"/>
    <mergeCell ref="AJ62:AL62"/>
    <mergeCell ref="AC71:AE71"/>
    <mergeCell ref="AJ71:AL71"/>
    <mergeCell ref="AC61:AE61"/>
    <mergeCell ref="AJ61:AL61"/>
    <mergeCell ref="F44:G44"/>
    <mergeCell ref="O71:Q71"/>
    <mergeCell ref="M30:N30"/>
    <mergeCell ref="M31:N31"/>
    <mergeCell ref="AJ6:AJ7"/>
    <mergeCell ref="AK6:AK7"/>
    <mergeCell ref="AH6:AI7"/>
    <mergeCell ref="AC6:AC7"/>
    <mergeCell ref="W6:W7"/>
    <mergeCell ref="V62:X62"/>
    <mergeCell ref="F31:G31"/>
    <mergeCell ref="E6:E7"/>
    <mergeCell ref="F32:G32"/>
    <mergeCell ref="V61:X61"/>
    <mergeCell ref="X6:X7"/>
    <mergeCell ref="O61:Q61"/>
    <mergeCell ref="M36:N36"/>
    <mergeCell ref="M33:N33"/>
    <mergeCell ref="M35:N35"/>
    <mergeCell ref="F30:G30"/>
    <mergeCell ref="F47:G47"/>
    <mergeCell ref="Y6:Y7"/>
    <mergeCell ref="AC62:AE62"/>
    <mergeCell ref="P6:P7"/>
    <mergeCell ref="F41:G41"/>
    <mergeCell ref="O62:Q62"/>
    <mergeCell ref="H61:J61"/>
    <mergeCell ref="S39:U39"/>
    <mergeCell ref="S38:U38"/>
    <mergeCell ref="I43:J43"/>
    <mergeCell ref="AN5:AN7"/>
    <mergeCell ref="H62:J62"/>
    <mergeCell ref="AD6:AD7"/>
    <mergeCell ref="AE6:AE7"/>
    <mergeCell ref="AF6:AF7"/>
    <mergeCell ref="Q6:Q7"/>
    <mergeCell ref="M6:N7"/>
    <mergeCell ref="M23:N23"/>
    <mergeCell ref="AL6:AL7"/>
    <mergeCell ref="M32:N32"/>
    <mergeCell ref="C71:D71"/>
    <mergeCell ref="F40:G40"/>
    <mergeCell ref="H71:J71"/>
    <mergeCell ref="R6:R7"/>
    <mergeCell ref="V6:V7"/>
    <mergeCell ref="O6:O7"/>
    <mergeCell ref="C26:G26"/>
    <mergeCell ref="H6:H7"/>
    <mergeCell ref="F42:G42"/>
    <mergeCell ref="K6:K7"/>
    <mergeCell ref="A6:A22"/>
    <mergeCell ref="F24:G24"/>
    <mergeCell ref="F25:G25"/>
    <mergeCell ref="F28:G28"/>
    <mergeCell ref="F29:G29"/>
    <mergeCell ref="D27:J27"/>
    <mergeCell ref="C6:C7"/>
    <mergeCell ref="B16:B21"/>
    <mergeCell ref="D6:D7"/>
    <mergeCell ref="A23:A71"/>
    <mergeCell ref="F67:G67"/>
    <mergeCell ref="F68:G68"/>
    <mergeCell ref="F33:G33"/>
    <mergeCell ref="F43:G43"/>
    <mergeCell ref="F66:G66"/>
    <mergeCell ref="F63:G63"/>
    <mergeCell ref="F35:G35"/>
    <mergeCell ref="F65:G65"/>
    <mergeCell ref="C61:G61"/>
    <mergeCell ref="F64:G64"/>
    <mergeCell ref="C62:G62"/>
    <mergeCell ref="C59:G59"/>
    <mergeCell ref="D2:J2"/>
    <mergeCell ref="J6:J7"/>
    <mergeCell ref="F6:G7"/>
    <mergeCell ref="F23:G23"/>
    <mergeCell ref="C22:G22"/>
    <mergeCell ref="I6:I7"/>
    <mergeCell ref="F36:G36"/>
    <mergeCell ref="F46:G46"/>
    <mergeCell ref="M25:N25"/>
    <mergeCell ref="M28:N28"/>
    <mergeCell ref="M29:N29"/>
    <mergeCell ref="M68:N68"/>
    <mergeCell ref="M40:N40"/>
    <mergeCell ref="M41:N41"/>
    <mergeCell ref="M42:N42"/>
    <mergeCell ref="M44:N44"/>
    <mergeCell ref="M46:N46"/>
    <mergeCell ref="M63:N63"/>
    <mergeCell ref="T6:U7"/>
    <mergeCell ref="T23:U23"/>
    <mergeCell ref="T24:U24"/>
    <mergeCell ref="AG70:AI70"/>
    <mergeCell ref="Z70:AB70"/>
    <mergeCell ref="L61:N61"/>
    <mergeCell ref="L62:N62"/>
    <mergeCell ref="L70:N70"/>
    <mergeCell ref="S70:U70"/>
    <mergeCell ref="M24:N24"/>
    <mergeCell ref="T36:U36"/>
    <mergeCell ref="T40:U40"/>
    <mergeCell ref="T25:U25"/>
    <mergeCell ref="T28:U28"/>
    <mergeCell ref="T29:U29"/>
    <mergeCell ref="T30:U30"/>
    <mergeCell ref="T31:U31"/>
    <mergeCell ref="T32:U32"/>
    <mergeCell ref="M47:N47"/>
    <mergeCell ref="AA6:AB7"/>
    <mergeCell ref="AA23:AB23"/>
    <mergeCell ref="Z61:AB61"/>
    <mergeCell ref="Z62:AB62"/>
    <mergeCell ref="S61:U61"/>
    <mergeCell ref="T41:U41"/>
    <mergeCell ref="T42:U42"/>
    <mergeCell ref="T44:U44"/>
    <mergeCell ref="T46:U46"/>
    <mergeCell ref="T47:U47"/>
    <mergeCell ref="AA31:AB31"/>
    <mergeCell ref="T64:U64"/>
    <mergeCell ref="T65:U65"/>
    <mergeCell ref="T66:U66"/>
    <mergeCell ref="T67:U67"/>
    <mergeCell ref="AA46:AB46"/>
    <mergeCell ref="AA47:AB47"/>
    <mergeCell ref="AA63:AB63"/>
    <mergeCell ref="AA64:AB64"/>
    <mergeCell ref="T68:U68"/>
    <mergeCell ref="T63:U63"/>
    <mergeCell ref="S62:U62"/>
    <mergeCell ref="T33:U33"/>
    <mergeCell ref="T35:U35"/>
    <mergeCell ref="AA32:AB32"/>
    <mergeCell ref="AA33:AB33"/>
    <mergeCell ref="AA35:AB35"/>
    <mergeCell ref="AA36:AB36"/>
    <mergeCell ref="AA39:AB39"/>
    <mergeCell ref="AA24:AB24"/>
    <mergeCell ref="AA25:AB25"/>
    <mergeCell ref="AA28:AB28"/>
    <mergeCell ref="AA29:AB29"/>
    <mergeCell ref="AA30:AB30"/>
    <mergeCell ref="AA68:AB68"/>
    <mergeCell ref="AA40:AB40"/>
    <mergeCell ref="AA41:AB41"/>
    <mergeCell ref="AA42:AB42"/>
    <mergeCell ref="AA44:AB44"/>
    <mergeCell ref="AA65:AB65"/>
    <mergeCell ref="AA66:AB66"/>
    <mergeCell ref="AA67:AB67"/>
    <mergeCell ref="M64:N64"/>
    <mergeCell ref="M65:N65"/>
    <mergeCell ref="M66:N66"/>
    <mergeCell ref="M67:N67"/>
    <mergeCell ref="AH36:AI36"/>
    <mergeCell ref="AH23:AI23"/>
    <mergeCell ref="AH24:AI24"/>
    <mergeCell ref="AH25:AI25"/>
    <mergeCell ref="AH28:AI28"/>
    <mergeCell ref="AH29:AI29"/>
    <mergeCell ref="AH65:AI65"/>
    <mergeCell ref="AH66:AI66"/>
    <mergeCell ref="AH38:AI38"/>
    <mergeCell ref="AH39:AI39"/>
    <mergeCell ref="AH40:AI40"/>
    <mergeCell ref="AH41:AI41"/>
    <mergeCell ref="AH42:AI42"/>
    <mergeCell ref="AH44:AI44"/>
    <mergeCell ref="AH43:AI43"/>
    <mergeCell ref="AH67:AI67"/>
    <mergeCell ref="AH68:AI68"/>
    <mergeCell ref="L6:L7"/>
    <mergeCell ref="S6:S7"/>
    <mergeCell ref="Z6:Z7"/>
    <mergeCell ref="AG6:AG7"/>
    <mergeCell ref="AH46:AI46"/>
    <mergeCell ref="AH47:AI47"/>
    <mergeCell ref="AH63:AI63"/>
    <mergeCell ref="AH64:AI64"/>
    <mergeCell ref="S1:V1"/>
    <mergeCell ref="K3:M3"/>
    <mergeCell ref="W2:Y2"/>
    <mergeCell ref="Q2:V2"/>
    <mergeCell ref="AE2:AJ2"/>
    <mergeCell ref="AG59:AJ59"/>
    <mergeCell ref="L59:N59"/>
    <mergeCell ref="AH30:AI30"/>
    <mergeCell ref="AH31:AI31"/>
    <mergeCell ref="AH32:AI32"/>
    <mergeCell ref="AA22:AB22"/>
    <mergeCell ref="E5:K5"/>
    <mergeCell ref="C34:G34"/>
    <mergeCell ref="L5:R5"/>
    <mergeCell ref="AG5:AM5"/>
    <mergeCell ref="C45:G45"/>
    <mergeCell ref="S5:Y5"/>
    <mergeCell ref="Z5:AF5"/>
    <mergeCell ref="AH33:AI33"/>
    <mergeCell ref="AH35:AI35"/>
  </mergeCells>
  <printOptions horizontalCentered="1"/>
  <pageMargins left="0.25" right="0.25" top="1" bottom="0.35" header="0.25" footer="0.25"/>
  <pageSetup fitToHeight="1" fitToWidth="1" horizontalDpi="600" verticalDpi="600" orientation="landscape" paperSize="5" scale="58" r:id="rId1"/>
  <headerFooter alignWithMargins="0">
    <oddFooter>&amp;L&amp;"Arial,Italic"&amp;8&amp;D  &amp;T&amp;C&amp;"Arial,Italic"&amp;8Proposals: &amp;A&amp;R&amp;"Arial,Italic"&amp;8&amp;F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" sqref="A1:I7"/>
    </sheetView>
  </sheetViews>
  <sheetFormatPr defaultColWidth="9.140625" defaultRowHeight="12.75"/>
  <cols>
    <col min="1" max="1" width="2.28125" style="0" customWidth="1"/>
    <col min="2" max="2" width="15.140625" style="0" customWidth="1"/>
    <col min="3" max="3" width="16.57421875" style="0" customWidth="1"/>
    <col min="4" max="4" width="14.00390625" style="0" customWidth="1"/>
    <col min="5" max="5" width="8.7109375" style="0" customWidth="1"/>
    <col min="6" max="6" width="7.28125" style="0" hidden="1" customWidth="1"/>
    <col min="7" max="7" width="15.421875" style="0" hidden="1" customWidth="1"/>
    <col min="8" max="8" width="12.57421875" style="0" hidden="1" customWidth="1"/>
    <col min="9" max="9" width="6.421875" style="0" customWidth="1"/>
    <col min="10" max="10" width="11.7109375" style="0" customWidth="1"/>
    <col min="11" max="11" width="14.28125" style="0" customWidth="1"/>
    <col min="12" max="12" width="10.8515625" style="0" customWidth="1"/>
    <col min="13" max="13" width="8.57421875" style="0" customWidth="1"/>
    <col min="14" max="14" width="16.421875" style="0" hidden="1" customWidth="1"/>
    <col min="15" max="16" width="14.28125" style="0" hidden="1" customWidth="1"/>
    <col min="17" max="17" width="11.28125" style="0" customWidth="1"/>
    <col min="18" max="18" width="16.421875" style="0" hidden="1" customWidth="1"/>
    <col min="19" max="20" width="14.28125" style="0" hidden="1" customWidth="1"/>
    <col min="21" max="21" width="11.28125" style="0" customWidth="1"/>
    <col min="22" max="22" width="16.421875" style="0" hidden="1" customWidth="1"/>
    <col min="23" max="24" width="14.28125" style="0" hidden="1" customWidth="1"/>
    <col min="25" max="25" width="11.28125" style="0" customWidth="1"/>
    <col min="26" max="26" width="16.421875" style="0" hidden="1" customWidth="1"/>
    <col min="27" max="28" width="14.28125" style="0" hidden="1" customWidth="1"/>
    <col min="29" max="29" width="11.28125" style="0" customWidth="1"/>
    <col min="30" max="30" width="16.421875" style="0" hidden="1" customWidth="1"/>
    <col min="31" max="32" width="14.28125" style="0" hidden="1" customWidth="1"/>
    <col min="33" max="33" width="11.28125" style="0" customWidth="1"/>
    <col min="34" max="34" width="19.421875" style="0" hidden="1" customWidth="1"/>
  </cols>
  <sheetData>
    <row r="1" ht="19.5" customHeight="1">
      <c r="B1" t="s">
        <v>120</v>
      </c>
    </row>
    <row r="2" ht="19.5" customHeight="1"/>
    <row r="3" spans="1:34" ht="30" customHeight="1">
      <c r="A3" s="446" t="s">
        <v>87</v>
      </c>
      <c r="B3" s="446" t="s">
        <v>88</v>
      </c>
      <c r="C3" s="313" t="s">
        <v>2</v>
      </c>
      <c r="D3" s="313" t="s">
        <v>89</v>
      </c>
      <c r="E3" s="446" t="s">
        <v>90</v>
      </c>
      <c r="F3" s="446" t="s">
        <v>91</v>
      </c>
      <c r="G3" s="314" t="s">
        <v>92</v>
      </c>
      <c r="H3" s="314" t="s">
        <v>93</v>
      </c>
      <c r="I3" s="448" t="s">
        <v>94</v>
      </c>
      <c r="J3" s="441" t="s">
        <v>95</v>
      </c>
      <c r="K3" s="442"/>
      <c r="L3" s="442"/>
      <c r="M3" s="443"/>
      <c r="N3" s="441" t="s">
        <v>96</v>
      </c>
      <c r="O3" s="442"/>
      <c r="P3" s="442"/>
      <c r="Q3" s="443"/>
      <c r="R3" s="441" t="s">
        <v>97</v>
      </c>
      <c r="S3" s="442"/>
      <c r="T3" s="442"/>
      <c r="U3" s="443"/>
      <c r="V3" s="441" t="s">
        <v>98</v>
      </c>
      <c r="W3" s="442"/>
      <c r="X3" s="442"/>
      <c r="Y3" s="443"/>
      <c r="Z3" s="441" t="s">
        <v>99</v>
      </c>
      <c r="AA3" s="442"/>
      <c r="AB3" s="442"/>
      <c r="AC3" s="443"/>
      <c r="AD3" s="441" t="s">
        <v>100</v>
      </c>
      <c r="AE3" s="442"/>
      <c r="AF3" s="442"/>
      <c r="AG3" s="443"/>
      <c r="AH3" s="444" t="s">
        <v>93</v>
      </c>
    </row>
    <row r="4" spans="1:34" ht="30" customHeight="1">
      <c r="A4" s="447"/>
      <c r="B4" s="447"/>
      <c r="C4" s="315" t="s">
        <v>101</v>
      </c>
      <c r="D4" s="315" t="s">
        <v>102</v>
      </c>
      <c r="E4" s="447"/>
      <c r="F4" s="447"/>
      <c r="G4" s="427" t="s">
        <v>103</v>
      </c>
      <c r="H4" s="429"/>
      <c r="I4" s="449"/>
      <c r="J4" s="316" t="s">
        <v>104</v>
      </c>
      <c r="K4" s="317" t="s">
        <v>105</v>
      </c>
      <c r="L4" s="317" t="s">
        <v>106</v>
      </c>
      <c r="M4" s="317" t="s">
        <v>107</v>
      </c>
      <c r="N4" s="316" t="s">
        <v>104</v>
      </c>
      <c r="O4" s="317" t="s">
        <v>105</v>
      </c>
      <c r="P4" s="317" t="s">
        <v>106</v>
      </c>
      <c r="Q4" s="317" t="s">
        <v>107</v>
      </c>
      <c r="R4" s="316" t="s">
        <v>104</v>
      </c>
      <c r="S4" s="317" t="s">
        <v>105</v>
      </c>
      <c r="T4" s="317" t="s">
        <v>106</v>
      </c>
      <c r="U4" s="317" t="s">
        <v>107</v>
      </c>
      <c r="V4" s="316" t="s">
        <v>104</v>
      </c>
      <c r="W4" s="317" t="s">
        <v>105</v>
      </c>
      <c r="X4" s="317" t="s">
        <v>106</v>
      </c>
      <c r="Y4" s="317" t="s">
        <v>107</v>
      </c>
      <c r="Z4" s="316" t="s">
        <v>104</v>
      </c>
      <c r="AA4" s="317" t="s">
        <v>105</v>
      </c>
      <c r="AB4" s="317" t="s">
        <v>106</v>
      </c>
      <c r="AC4" s="317" t="s">
        <v>107</v>
      </c>
      <c r="AD4" s="316" t="s">
        <v>104</v>
      </c>
      <c r="AE4" s="317" t="s">
        <v>105</v>
      </c>
      <c r="AF4" s="317" t="s">
        <v>106</v>
      </c>
      <c r="AG4" s="317" t="s">
        <v>107</v>
      </c>
      <c r="AH4" s="445"/>
    </row>
    <row r="5" spans="1:34" ht="34.5" customHeight="1">
      <c r="A5" s="316"/>
      <c r="B5" s="316" t="s">
        <v>108</v>
      </c>
      <c r="C5" s="316" t="s">
        <v>109</v>
      </c>
      <c r="D5" s="316" t="s">
        <v>110</v>
      </c>
      <c r="E5" s="318">
        <v>76500</v>
      </c>
      <c r="F5" s="316"/>
      <c r="G5" s="316">
        <v>10</v>
      </c>
      <c r="H5" s="316">
        <v>0.9</v>
      </c>
      <c r="I5" s="316">
        <v>3</v>
      </c>
      <c r="J5" s="318">
        <v>79846</v>
      </c>
      <c r="K5" s="319">
        <v>7984.6</v>
      </c>
      <c r="L5" s="318">
        <v>2854</v>
      </c>
      <c r="M5" s="320">
        <v>0.3574</v>
      </c>
      <c r="N5" s="318">
        <v>82241</v>
      </c>
      <c r="O5" s="319">
        <v>8224.1</v>
      </c>
      <c r="P5" s="318">
        <v>2965</v>
      </c>
      <c r="Q5" s="320">
        <v>0.3605</v>
      </c>
      <c r="R5" s="318">
        <v>84708</v>
      </c>
      <c r="S5" s="319">
        <v>8470.8</v>
      </c>
      <c r="T5" s="318">
        <v>3081</v>
      </c>
      <c r="U5" s="320">
        <v>0.3637</v>
      </c>
      <c r="V5" s="318">
        <v>87249</v>
      </c>
      <c r="W5" s="319">
        <v>8724.9</v>
      </c>
      <c r="X5" s="318">
        <v>3202</v>
      </c>
      <c r="Y5" s="320">
        <v>0.367</v>
      </c>
      <c r="Z5" s="318">
        <v>89867</v>
      </c>
      <c r="AA5" s="319">
        <v>8986.7</v>
      </c>
      <c r="AB5" s="318">
        <v>3328</v>
      </c>
      <c r="AC5" s="320">
        <v>0.3703</v>
      </c>
      <c r="AD5" s="318">
        <v>92563</v>
      </c>
      <c r="AE5" s="319">
        <v>9256.3</v>
      </c>
      <c r="AF5" s="318">
        <v>3381</v>
      </c>
      <c r="AG5" s="320">
        <v>0.3652</v>
      </c>
      <c r="AH5" s="316" t="s">
        <v>111</v>
      </c>
    </row>
    <row r="6" spans="1:34" ht="39.75" customHeight="1">
      <c r="A6" s="316"/>
      <c r="B6" s="316" t="s">
        <v>112</v>
      </c>
      <c r="C6" s="316" t="s">
        <v>113</v>
      </c>
      <c r="D6" s="316" t="s">
        <v>110</v>
      </c>
      <c r="E6" s="318">
        <v>76500</v>
      </c>
      <c r="F6" s="316"/>
      <c r="G6" s="316">
        <v>10</v>
      </c>
      <c r="H6" s="316">
        <v>0.2</v>
      </c>
      <c r="I6" s="316">
        <v>3</v>
      </c>
      <c r="J6" s="319">
        <v>17510</v>
      </c>
      <c r="K6" s="319">
        <v>1751</v>
      </c>
      <c r="L6" s="318">
        <v>134</v>
      </c>
      <c r="M6" s="320">
        <v>0.0765</v>
      </c>
      <c r="N6" s="319">
        <v>18035</v>
      </c>
      <c r="O6" s="319">
        <v>1803.5</v>
      </c>
      <c r="P6" s="318">
        <v>138</v>
      </c>
      <c r="Q6" s="320">
        <v>0.0765</v>
      </c>
      <c r="R6" s="319">
        <v>18576</v>
      </c>
      <c r="S6" s="319">
        <v>1857.6</v>
      </c>
      <c r="T6" s="318">
        <v>142</v>
      </c>
      <c r="U6" s="320">
        <v>0.0765</v>
      </c>
      <c r="V6" s="319">
        <v>19134</v>
      </c>
      <c r="W6" s="319">
        <v>1913.4</v>
      </c>
      <c r="X6" s="318">
        <v>146</v>
      </c>
      <c r="Y6" s="320">
        <v>0.0765</v>
      </c>
      <c r="Z6" s="319">
        <v>19708</v>
      </c>
      <c r="AA6" s="319">
        <v>1970.8</v>
      </c>
      <c r="AB6" s="318">
        <v>151</v>
      </c>
      <c r="AC6" s="320">
        <v>0.0765</v>
      </c>
      <c r="AD6" s="319">
        <v>20299</v>
      </c>
      <c r="AE6" s="319">
        <v>2029.9</v>
      </c>
      <c r="AF6" s="318">
        <v>155</v>
      </c>
      <c r="AG6" s="320">
        <v>0.0765</v>
      </c>
      <c r="AH6" s="316" t="s">
        <v>114</v>
      </c>
    </row>
    <row r="7" spans="1:34" ht="34.5" customHeight="1">
      <c r="A7" s="316"/>
      <c r="B7" s="316" t="s">
        <v>115</v>
      </c>
      <c r="C7" s="316"/>
      <c r="D7" s="316"/>
      <c r="E7" s="318">
        <v>37000</v>
      </c>
      <c r="F7" s="316"/>
      <c r="G7" s="316">
        <v>10</v>
      </c>
      <c r="H7" s="316">
        <v>12</v>
      </c>
      <c r="I7" s="316">
        <v>3</v>
      </c>
      <c r="J7" s="318">
        <v>38491</v>
      </c>
      <c r="K7" s="319">
        <v>3849.1</v>
      </c>
      <c r="L7" s="318">
        <v>1006</v>
      </c>
      <c r="M7" s="320">
        <v>0.2614</v>
      </c>
      <c r="N7" s="318">
        <v>39646</v>
      </c>
      <c r="O7" s="319">
        <v>3964.6</v>
      </c>
      <c r="P7" s="318">
        <v>1049</v>
      </c>
      <c r="Q7" s="320">
        <v>0.2646</v>
      </c>
      <c r="R7" s="318">
        <v>40835</v>
      </c>
      <c r="S7" s="319">
        <v>4083.5</v>
      </c>
      <c r="T7" s="318">
        <v>1094</v>
      </c>
      <c r="U7" s="320">
        <v>0.2679</v>
      </c>
      <c r="V7" s="318">
        <v>42060</v>
      </c>
      <c r="W7" s="319">
        <v>4206</v>
      </c>
      <c r="X7" s="318">
        <v>1561</v>
      </c>
      <c r="Y7" s="320">
        <v>0.3712</v>
      </c>
      <c r="Z7" s="318">
        <v>43322</v>
      </c>
      <c r="AA7" s="319">
        <v>4332.2</v>
      </c>
      <c r="AB7" s="318">
        <v>1623</v>
      </c>
      <c r="AC7" s="320">
        <v>0.3746</v>
      </c>
      <c r="AD7" s="318">
        <v>44622</v>
      </c>
      <c r="AE7" s="319">
        <v>4462.2</v>
      </c>
      <c r="AF7" s="318">
        <v>1648</v>
      </c>
      <c r="AG7" s="320">
        <v>0.3694</v>
      </c>
      <c r="AH7" s="316" t="s">
        <v>116</v>
      </c>
    </row>
    <row r="8" spans="1:34" ht="12.75" hidden="1">
      <c r="A8" s="316"/>
      <c r="B8" s="316"/>
      <c r="C8" s="316" t="s">
        <v>117</v>
      </c>
      <c r="D8" s="316"/>
      <c r="E8" s="318">
        <v>0</v>
      </c>
      <c r="F8" s="316"/>
      <c r="G8" s="316">
        <v>10</v>
      </c>
      <c r="H8" s="316">
        <v>0</v>
      </c>
      <c r="I8" s="316">
        <v>2</v>
      </c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16"/>
    </row>
    <row r="9" spans="1:34" ht="12.75" hidden="1">
      <c r="A9" s="316"/>
      <c r="B9" s="316"/>
      <c r="C9" s="316" t="s">
        <v>117</v>
      </c>
      <c r="D9" s="316"/>
      <c r="E9" s="318">
        <v>0</v>
      </c>
      <c r="F9" s="316"/>
      <c r="G9" s="316">
        <v>10</v>
      </c>
      <c r="H9" s="316">
        <v>0</v>
      </c>
      <c r="I9" s="316">
        <v>2</v>
      </c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16"/>
    </row>
    <row r="10" spans="1:34" ht="12.75" hidden="1">
      <c r="A10" s="316"/>
      <c r="B10" s="316"/>
      <c r="C10" s="316" t="s">
        <v>117</v>
      </c>
      <c r="D10" s="316"/>
      <c r="E10" s="318">
        <v>0</v>
      </c>
      <c r="F10" s="316"/>
      <c r="G10" s="316">
        <v>10</v>
      </c>
      <c r="H10" s="316">
        <v>0</v>
      </c>
      <c r="I10" s="316">
        <v>2</v>
      </c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16"/>
    </row>
    <row r="11" spans="1:34" ht="12.75" hidden="1">
      <c r="A11" s="316"/>
      <c r="B11" s="316"/>
      <c r="C11" s="316" t="s">
        <v>117</v>
      </c>
      <c r="D11" s="316"/>
      <c r="E11" s="318">
        <v>0</v>
      </c>
      <c r="F11" s="316"/>
      <c r="G11" s="316">
        <v>10</v>
      </c>
      <c r="H11" s="316">
        <v>0</v>
      </c>
      <c r="I11" s="316">
        <v>2</v>
      </c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16"/>
    </row>
    <row r="12" spans="1:34" ht="12.75" hidden="1">
      <c r="A12" s="316"/>
      <c r="B12" s="316"/>
      <c r="C12" s="316" t="s">
        <v>117</v>
      </c>
      <c r="D12" s="316"/>
      <c r="E12" s="318">
        <v>0</v>
      </c>
      <c r="F12" s="316"/>
      <c r="G12" s="316">
        <v>10</v>
      </c>
      <c r="H12" s="316">
        <v>0</v>
      </c>
      <c r="I12" s="316">
        <v>2</v>
      </c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16"/>
    </row>
    <row r="13" spans="1:34" ht="12.75" hidden="1">
      <c r="A13" s="316"/>
      <c r="B13" s="316"/>
      <c r="C13" s="316" t="s">
        <v>117</v>
      </c>
      <c r="D13" s="316"/>
      <c r="E13" s="318">
        <v>0</v>
      </c>
      <c r="F13" s="316"/>
      <c r="G13" s="316">
        <v>10</v>
      </c>
      <c r="H13" s="316">
        <v>0</v>
      </c>
      <c r="I13" s="316">
        <v>2</v>
      </c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16"/>
    </row>
    <row r="14" spans="1:34" ht="12.75" hidden="1">
      <c r="A14" s="316"/>
      <c r="B14" s="316"/>
      <c r="C14" s="316" t="s">
        <v>117</v>
      </c>
      <c r="D14" s="316"/>
      <c r="E14" s="318">
        <v>0</v>
      </c>
      <c r="F14" s="316"/>
      <c r="G14" s="316">
        <v>10</v>
      </c>
      <c r="H14" s="316">
        <v>0</v>
      </c>
      <c r="I14" s="316">
        <v>2</v>
      </c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16"/>
    </row>
    <row r="15" spans="1:34" ht="12.75" hidden="1">
      <c r="A15" s="432" t="s">
        <v>0</v>
      </c>
      <c r="B15" s="433"/>
      <c r="C15" s="433"/>
      <c r="D15" s="433"/>
      <c r="E15" s="433"/>
      <c r="F15" s="433"/>
      <c r="G15" s="433"/>
      <c r="H15" s="434"/>
      <c r="I15" s="316"/>
      <c r="J15" s="427">
        <v>2012</v>
      </c>
      <c r="K15" s="428"/>
      <c r="L15" s="428"/>
      <c r="M15" s="429"/>
      <c r="N15" s="427">
        <v>2013</v>
      </c>
      <c r="O15" s="428"/>
      <c r="P15" s="428"/>
      <c r="Q15" s="429"/>
      <c r="R15" s="427">
        <v>2014</v>
      </c>
      <c r="S15" s="428"/>
      <c r="T15" s="428"/>
      <c r="U15" s="429"/>
      <c r="V15" s="427">
        <v>2015</v>
      </c>
      <c r="W15" s="428"/>
      <c r="X15" s="428"/>
      <c r="Y15" s="429"/>
      <c r="Z15" s="427">
        <v>2016</v>
      </c>
      <c r="AA15" s="428"/>
      <c r="AB15" s="428"/>
      <c r="AC15" s="429"/>
      <c r="AD15" s="427">
        <v>2017</v>
      </c>
      <c r="AE15" s="428"/>
      <c r="AF15" s="428"/>
      <c r="AG15" s="429"/>
      <c r="AH15" s="430" t="s">
        <v>118</v>
      </c>
    </row>
    <row r="16" spans="1:34" ht="12.75" hidden="1">
      <c r="A16" s="435"/>
      <c r="B16" s="436"/>
      <c r="C16" s="436"/>
      <c r="D16" s="436"/>
      <c r="E16" s="436"/>
      <c r="F16" s="436"/>
      <c r="G16" s="436"/>
      <c r="H16" s="437"/>
      <c r="I16" s="316"/>
      <c r="J16" s="316"/>
      <c r="K16" s="322" t="s">
        <v>7</v>
      </c>
      <c r="L16" s="322" t="s">
        <v>6</v>
      </c>
      <c r="M16" s="322" t="s">
        <v>119</v>
      </c>
      <c r="N16" s="316"/>
      <c r="O16" s="322" t="s">
        <v>7</v>
      </c>
      <c r="P16" s="322" t="s">
        <v>6</v>
      </c>
      <c r="Q16" s="322" t="s">
        <v>119</v>
      </c>
      <c r="R16" s="316"/>
      <c r="S16" s="322" t="s">
        <v>7</v>
      </c>
      <c r="T16" s="322" t="s">
        <v>6</v>
      </c>
      <c r="U16" s="322" t="s">
        <v>119</v>
      </c>
      <c r="V16" s="316"/>
      <c r="W16" s="322" t="s">
        <v>7</v>
      </c>
      <c r="X16" s="322" t="s">
        <v>6</v>
      </c>
      <c r="Y16" s="322" t="s">
        <v>119</v>
      </c>
      <c r="Z16" s="316"/>
      <c r="AA16" s="322" t="s">
        <v>7</v>
      </c>
      <c r="AB16" s="322" t="s">
        <v>6</v>
      </c>
      <c r="AC16" s="322" t="s">
        <v>119</v>
      </c>
      <c r="AD16" s="316"/>
      <c r="AE16" s="322" t="s">
        <v>7</v>
      </c>
      <c r="AF16" s="322" t="s">
        <v>6</v>
      </c>
      <c r="AG16" s="322" t="s">
        <v>119</v>
      </c>
      <c r="AH16" s="431"/>
    </row>
    <row r="17" spans="1:34" ht="12.75" hidden="1">
      <c r="A17" s="438"/>
      <c r="B17" s="439"/>
      <c r="C17" s="439"/>
      <c r="D17" s="439"/>
      <c r="E17" s="439"/>
      <c r="F17" s="439"/>
      <c r="G17" s="439"/>
      <c r="H17" s="440"/>
      <c r="I17" s="316"/>
      <c r="J17" s="316"/>
      <c r="K17" s="323">
        <v>13585</v>
      </c>
      <c r="L17" s="323">
        <v>3994</v>
      </c>
      <c r="M17" s="324">
        <v>0.294</v>
      </c>
      <c r="N17" s="316"/>
      <c r="O17" s="323">
        <v>13992</v>
      </c>
      <c r="P17" s="323">
        <v>4152</v>
      </c>
      <c r="Q17" s="324">
        <v>0.2967</v>
      </c>
      <c r="R17" s="316"/>
      <c r="S17" s="323">
        <v>14412</v>
      </c>
      <c r="T17" s="323">
        <v>4317</v>
      </c>
      <c r="U17" s="324">
        <v>0.2995</v>
      </c>
      <c r="V17" s="316"/>
      <c r="W17" s="323">
        <v>14844</v>
      </c>
      <c r="X17" s="323">
        <v>4909</v>
      </c>
      <c r="Y17" s="324">
        <v>0.3307</v>
      </c>
      <c r="Z17" s="316"/>
      <c r="AA17" s="323">
        <v>15290</v>
      </c>
      <c r="AB17" s="323">
        <v>5102</v>
      </c>
      <c r="AC17" s="324">
        <v>0.3337</v>
      </c>
      <c r="AD17" s="316"/>
      <c r="AE17" s="323">
        <v>15748</v>
      </c>
      <c r="AF17" s="323">
        <v>5184</v>
      </c>
      <c r="AG17" s="324">
        <v>0.3292</v>
      </c>
      <c r="AH17" s="316">
        <v>2.3</v>
      </c>
    </row>
  </sheetData>
  <sheetProtection/>
  <mergeCells count="21">
    <mergeCell ref="A3:A4"/>
    <mergeCell ref="B3:B4"/>
    <mergeCell ref="E3:E4"/>
    <mergeCell ref="F3:F4"/>
    <mergeCell ref="I3:I4"/>
    <mergeCell ref="J3:M3"/>
    <mergeCell ref="G4:H4"/>
    <mergeCell ref="N3:Q3"/>
    <mergeCell ref="R3:U3"/>
    <mergeCell ref="V3:Y3"/>
    <mergeCell ref="Z3:AC3"/>
    <mergeCell ref="AD3:AG3"/>
    <mergeCell ref="AH3:AH4"/>
    <mergeCell ref="AD15:AG15"/>
    <mergeCell ref="AH15:AH16"/>
    <mergeCell ref="A15:H17"/>
    <mergeCell ref="J15:M15"/>
    <mergeCell ref="N15:Q15"/>
    <mergeCell ref="R15:U15"/>
    <mergeCell ref="V15:Y15"/>
    <mergeCell ref="Z15:A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smithca</dc:creator>
  <cp:keywords/>
  <dc:description/>
  <cp:lastModifiedBy>Theresa Young</cp:lastModifiedBy>
  <cp:lastPrinted>2010-04-20T14:25:48Z</cp:lastPrinted>
  <dcterms:created xsi:type="dcterms:W3CDTF">1999-07-22T13:43:38Z</dcterms:created>
  <dcterms:modified xsi:type="dcterms:W3CDTF">2011-11-23T15:54:58Z</dcterms:modified>
  <cp:category/>
  <cp:version/>
  <cp:contentType/>
  <cp:contentStatus/>
</cp:coreProperties>
</file>